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795" windowWidth="11895" windowHeight="7605" tabRatio="998" activeTab="0"/>
  </bookViews>
  <sheets>
    <sheet name="BS" sheetId="1" r:id="rId1"/>
    <sheet name="IS" sheetId="2" r:id="rId2"/>
    <sheet name="CIE" sheetId="3" r:id="rId3"/>
    <sheet name="CF" sheetId="4" r:id="rId4"/>
    <sheet name="Notes" sheetId="5" r:id="rId5"/>
  </sheets>
  <definedNames>
    <definedName name="_xlnm.Print_Area" localSheetId="0">'BS'!$A$1:$D$54</definedName>
    <definedName name="_xlnm.Print_Area" localSheetId="3">'CF'!$A$1:$E$64</definedName>
    <definedName name="_xlnm.Print_Area" localSheetId="1">'IS'!$A$1:$H$56</definedName>
    <definedName name="_xlnm.Print_Area" localSheetId="4">'Notes'!$A$1:$I$251</definedName>
    <definedName name="_xlnm.Print_Titles" localSheetId="3">'CF'!$1:$2</definedName>
    <definedName name="_xlnm.Print_Titles" localSheetId="4">'Notes'!$1:$5</definedName>
  </definedNames>
  <calcPr fullCalcOnLoad="1"/>
</workbook>
</file>

<file path=xl/sharedStrings.xml><?xml version="1.0" encoding="utf-8"?>
<sst xmlns="http://schemas.openxmlformats.org/spreadsheetml/2006/main" count="422" uniqueCount="279">
  <si>
    <t>Net gain not recognised in income statement</t>
  </si>
  <si>
    <t>(-) Listing expenses capitalised and written off</t>
  </si>
  <si>
    <t>Variance of Actual and Estimate Profit</t>
  </si>
  <si>
    <t>Term loan</t>
  </si>
  <si>
    <t>Increase in trade and other receivables</t>
  </si>
  <si>
    <t>Proceed from bankers' acceptance</t>
  </si>
  <si>
    <t>Repayment of bankers' acceptance</t>
  </si>
  <si>
    <t>Proceed from term loans</t>
  </si>
  <si>
    <t>Proceed from public issue</t>
  </si>
  <si>
    <t>Repayment of revolving credit</t>
  </si>
  <si>
    <t>Net changes in cash and cash equivalents</t>
  </si>
  <si>
    <t>Cash and cash equivalents at beginning of period</t>
  </si>
  <si>
    <t>Cash and cash equivalents at end of period</t>
  </si>
  <si>
    <t>Balance as at 31 December 2004</t>
  </si>
  <si>
    <t>Segment Revenue</t>
  </si>
  <si>
    <t xml:space="preserve">There were no material events between the end of the reporting quarter and the date of this announcement. </t>
  </si>
  <si>
    <t>TEK SENG HOLDINGS BERHAD</t>
  </si>
  <si>
    <t>Prospects</t>
  </si>
  <si>
    <t xml:space="preserve">Long term </t>
  </si>
  <si>
    <t xml:space="preserve">   shares of RM0.25 each in issue ('000)</t>
  </si>
  <si>
    <t>Trademark</t>
  </si>
  <si>
    <t>Reserves</t>
  </si>
  <si>
    <t xml:space="preserve">  Share premium</t>
  </si>
  <si>
    <t>Public issue</t>
  </si>
  <si>
    <t>Non-Distributable</t>
  </si>
  <si>
    <t>Total</t>
  </si>
  <si>
    <t>Taxation</t>
  </si>
  <si>
    <t>Share capital</t>
  </si>
  <si>
    <t>Deferred taxation</t>
  </si>
  <si>
    <t>Depreciation</t>
  </si>
  <si>
    <t>RM'000</t>
  </si>
  <si>
    <t>Inventories</t>
  </si>
  <si>
    <t>CONDENSED CONSOLIDATED INCOME STATEMENTS</t>
  </si>
  <si>
    <t>Revenue</t>
  </si>
  <si>
    <t>Cost of sales</t>
  </si>
  <si>
    <t>Other operating income</t>
  </si>
  <si>
    <t>Selling and distribution costs</t>
  </si>
  <si>
    <t>Finance costs</t>
  </si>
  <si>
    <t>Profit before taxation</t>
  </si>
  <si>
    <t>N/A</t>
  </si>
  <si>
    <t>CONDENSED CONSOLIDATED STATEMENT OF CHANGES IN EQUITY</t>
  </si>
  <si>
    <t>Distributable</t>
  </si>
  <si>
    <t>Retained</t>
  </si>
  <si>
    <t>At 13 Aug 2004</t>
  </si>
  <si>
    <t>Acquisition of subsidiary companies</t>
  </si>
  <si>
    <t>Net profit for the financial period</t>
  </si>
  <si>
    <t>Bad debts written off</t>
  </si>
  <si>
    <t>Interest expenses</t>
  </si>
  <si>
    <t>Interest paid</t>
  </si>
  <si>
    <t>Net cash flow from operating activities</t>
  </si>
  <si>
    <t>Net cash flow from investing activities</t>
  </si>
  <si>
    <t>Repayment of term loans</t>
  </si>
  <si>
    <t>Net cash flow from financing activities</t>
  </si>
  <si>
    <t>Basis of Preparation</t>
  </si>
  <si>
    <t>Share</t>
  </si>
  <si>
    <t>Tax recoverable</t>
  </si>
  <si>
    <t>Valuation of Property, Plant and Equipment</t>
  </si>
  <si>
    <t>A1.</t>
  </si>
  <si>
    <t>A2.</t>
  </si>
  <si>
    <t>A3.</t>
  </si>
  <si>
    <t>A4.</t>
  </si>
  <si>
    <t>A5.</t>
  </si>
  <si>
    <t>A6.</t>
  </si>
  <si>
    <t>A8.</t>
  </si>
  <si>
    <t>A11.</t>
  </si>
  <si>
    <t>A12.</t>
  </si>
  <si>
    <t>A13.</t>
  </si>
  <si>
    <t>B1.</t>
  </si>
  <si>
    <t>B2.</t>
  </si>
  <si>
    <t>B3.</t>
  </si>
  <si>
    <t>B4.</t>
  </si>
  <si>
    <t>B5.</t>
  </si>
  <si>
    <t>B6.</t>
  </si>
  <si>
    <t>B7.</t>
  </si>
  <si>
    <t>B8.</t>
  </si>
  <si>
    <t>Secured</t>
  </si>
  <si>
    <t>Off Balance Sheet Financial Instruments</t>
  </si>
  <si>
    <t>B11.</t>
  </si>
  <si>
    <t>B12.</t>
  </si>
  <si>
    <t>B13.</t>
  </si>
  <si>
    <t>PVC</t>
  </si>
  <si>
    <t>Sheeting</t>
  </si>
  <si>
    <t>PP Non-</t>
  </si>
  <si>
    <t>Woven</t>
  </si>
  <si>
    <t>Leather</t>
  </si>
  <si>
    <t>Group</t>
  </si>
  <si>
    <t>Other income</t>
  </si>
  <si>
    <t>LOH KOK BENG</t>
  </si>
  <si>
    <t>DIRECTOR</t>
  </si>
  <si>
    <t>Administrative expenses</t>
  </si>
  <si>
    <t>Bank overdrafts</t>
  </si>
  <si>
    <t>Bankers' acceptance and trust receipts</t>
  </si>
  <si>
    <t>Revolving credit</t>
  </si>
  <si>
    <t xml:space="preserve">   subsidiary companies</t>
  </si>
  <si>
    <t xml:space="preserve">PVC </t>
  </si>
  <si>
    <t xml:space="preserve">Reserve arising from acquisition of </t>
  </si>
  <si>
    <t>(The figures have not been audited)</t>
  </si>
  <si>
    <t>Individual Quarter</t>
  </si>
  <si>
    <t>Cumulative Quarter</t>
  </si>
  <si>
    <t>Preceding Year</t>
  </si>
  <si>
    <t>Current Year</t>
  </si>
  <si>
    <t>Corresponding</t>
  </si>
  <si>
    <t>Quarter</t>
  </si>
  <si>
    <t>To Date</t>
  </si>
  <si>
    <t>Period</t>
  </si>
  <si>
    <t>Gross profit</t>
  </si>
  <si>
    <t>Profit from operations</t>
  </si>
  <si>
    <t xml:space="preserve">Profit before taxation and amortisation of </t>
  </si>
  <si>
    <t>Profit for the period after pre-acquisition profit</t>
  </si>
  <si>
    <t>Diluted earnings per share (sen)</t>
  </si>
  <si>
    <t>N/A - Not Available</t>
  </si>
  <si>
    <t>Notes:</t>
  </si>
  <si>
    <t>(Audited)</t>
  </si>
  <si>
    <t>As At</t>
  </si>
  <si>
    <t>Preceding</t>
  </si>
  <si>
    <t>Financial</t>
  </si>
  <si>
    <t>Property, plant and equipment</t>
  </si>
  <si>
    <t>Current assets</t>
  </si>
  <si>
    <t>Deposits with licensed banks</t>
  </si>
  <si>
    <t>*</t>
  </si>
  <si>
    <t>Current liabilities</t>
  </si>
  <si>
    <t>Notes :</t>
  </si>
  <si>
    <t>* Represents RM2</t>
  </si>
  <si>
    <t>Capital</t>
  </si>
  <si>
    <t>Cumulative</t>
  </si>
  <si>
    <t>Cash flows from operating activities</t>
  </si>
  <si>
    <t>Adjustments for :</t>
  </si>
  <si>
    <t xml:space="preserve">Operating profit before working capital changes </t>
  </si>
  <si>
    <t>Taxation paid</t>
  </si>
  <si>
    <t>Cash flows from investing activities</t>
  </si>
  <si>
    <t xml:space="preserve">Purchase of property, plant and equipment </t>
  </si>
  <si>
    <t>Cash flows from financing activities</t>
  </si>
  <si>
    <t>NOTES TO THE INTERIM FINANCIAL REPORT</t>
  </si>
  <si>
    <t>Auditors' Report</t>
  </si>
  <si>
    <t>Seasonal and Cyclical factors</t>
  </si>
  <si>
    <t>Unusual items affecting assets, liabilities, equity, net income or cash flows</t>
  </si>
  <si>
    <t>Material Changes in Estimates</t>
  </si>
  <si>
    <t>Issuances and repayment of debt and equity securities</t>
  </si>
  <si>
    <t>A7.</t>
  </si>
  <si>
    <t>Dividends paid</t>
  </si>
  <si>
    <t>Segmental Reporting</t>
  </si>
  <si>
    <t>Segmental information is presented in respect of the Group's business segments:-</t>
  </si>
  <si>
    <t>Elimination</t>
  </si>
  <si>
    <t>Revenue from external customers</t>
  </si>
  <si>
    <t>Segment results</t>
  </si>
  <si>
    <t>A9.</t>
  </si>
  <si>
    <t>A10.</t>
  </si>
  <si>
    <t>Subsequent Events</t>
  </si>
  <si>
    <t>Change In The Composition of The Group</t>
  </si>
  <si>
    <t>Contingent Liabilities and Contingent Assets</t>
  </si>
  <si>
    <t>Capital Commitments</t>
  </si>
  <si>
    <t>As at</t>
  </si>
  <si>
    <t>Property, plant and equipment :</t>
  </si>
  <si>
    <t>PART B : ADDITIONAL INFORMATION REQUIRED BY THE BURSA MALAYSIA SECURITIES BERHAD LISTING                              REQUIREMENTS</t>
  </si>
  <si>
    <t>Review Of Performance</t>
  </si>
  <si>
    <t>Variation of Results Against Preceding Quarter</t>
  </si>
  <si>
    <t>Current tax expense</t>
  </si>
  <si>
    <t xml:space="preserve">  - current</t>
  </si>
  <si>
    <t>Deferred tax expense</t>
  </si>
  <si>
    <t xml:space="preserve">  Origination and reversal of temporary differences</t>
  </si>
  <si>
    <t>Sale of Unquoted Investments and/or Properties</t>
  </si>
  <si>
    <t>Purchase or Disposal of Quoted Securities</t>
  </si>
  <si>
    <t>Status of Corporate Proposal</t>
  </si>
  <si>
    <t>B9.</t>
  </si>
  <si>
    <t>Group Borrowings and Debt Securities</t>
  </si>
  <si>
    <t>Unsecured</t>
  </si>
  <si>
    <t>Short term</t>
  </si>
  <si>
    <t>B10.</t>
  </si>
  <si>
    <t>Material Litigation</t>
  </si>
  <si>
    <t>Dividends</t>
  </si>
  <si>
    <t>Basis of Calculation of Earnings Per Share</t>
  </si>
  <si>
    <t>Individual</t>
  </si>
  <si>
    <t>Net profit attributable to shareholders (RM'000)</t>
  </si>
  <si>
    <t>Weighted average number of ordinary</t>
  </si>
  <si>
    <t>There is no diluted earnings per share as there were no potential dilutive ordinary shares outstanding as at the end of the reporting period.</t>
  </si>
  <si>
    <t>By order of the Board</t>
  </si>
  <si>
    <t xml:space="preserve">Tek Seng Holdings Berhad </t>
  </si>
  <si>
    <t>(Company No. 579572-M)</t>
  </si>
  <si>
    <t>31.12.04</t>
  </si>
  <si>
    <t xml:space="preserve">Increase in inventories </t>
  </si>
  <si>
    <t xml:space="preserve">Contracted but not provided for </t>
  </si>
  <si>
    <t>There were no corporate proposals announced but not completed as at the date of issue of this interim financial report.</t>
  </si>
  <si>
    <t>Year Ended</t>
  </si>
  <si>
    <t>Total borrowings</t>
  </si>
  <si>
    <t>Basic Earnings Per Share based on weighted average number of ordinary shares of RM0.25 each in issue (sen)</t>
  </si>
  <si>
    <t>Intangible asset</t>
  </si>
  <si>
    <t>The above borrowings are denominated in Ringgit Malaysia except for term loan which is denominated in USD.</t>
  </si>
  <si>
    <t>Others</t>
  </si>
  <si>
    <t>Repayment of hire purchase creditors</t>
  </si>
  <si>
    <t>Net current assets</t>
  </si>
  <si>
    <t>1 January 2005 to</t>
  </si>
  <si>
    <t>There was no revaluation of property, plant and equipment by the Group since the last audited financial statements for the year ended 31 December 2004.</t>
  </si>
  <si>
    <t>Not applicable</t>
  </si>
  <si>
    <t>The accounting policies and methods of computation adopted by the Group in this interim financial statement are consistent with those adopted in the financial statements for the year ended 31 December 2004.</t>
  </si>
  <si>
    <t>The auditors’ report on the financial statements for the year ended 31 December 2004 was not qualified.</t>
  </si>
  <si>
    <t>Current</t>
  </si>
  <si>
    <t>Current Months</t>
  </si>
  <si>
    <t>Trade and other payables</t>
  </si>
  <si>
    <t>Bank borrowings</t>
  </si>
  <si>
    <t>Trade and other receivables</t>
  </si>
  <si>
    <t xml:space="preserve">  Retained profits</t>
  </si>
  <si>
    <t>Shareholders' funds</t>
  </si>
  <si>
    <t>Gain on disposal of property, plant and equipment</t>
  </si>
  <si>
    <t>Interest income</t>
  </si>
  <si>
    <t>Proceed from disposal of property, plant &amp; equipment</t>
  </si>
  <si>
    <t>Amortisation of trademark</t>
  </si>
  <si>
    <t>(The Unaudited Condensed Consolidated Balance Sheet should be read in conjunction with the Annual Financial Statements for the period ended 31st December 2004)</t>
  </si>
  <si>
    <t>Interest received</t>
  </si>
  <si>
    <t>Current Quarter</t>
  </si>
  <si>
    <t>Non-current assets</t>
  </si>
  <si>
    <t>Cash and bank balances</t>
  </si>
  <si>
    <t>Net Tangible Assets per share (RM)</t>
  </si>
  <si>
    <t>Net Tangible Assets (RM'000)</t>
  </si>
  <si>
    <t xml:space="preserve">Profit before taxation </t>
  </si>
  <si>
    <t>CONDENSED CONSOLIDATED CASH FLOW STATEMENTS</t>
  </si>
  <si>
    <t>Acquisition of subsidiary companies, net of cash &amp; cash equivalents acquired</t>
  </si>
  <si>
    <t>(The Unaudited Condensed Consolidated Cash Flow Statement should be read in conjunction with the Annual Financial Statements for the period ended 31st December 2004)</t>
  </si>
  <si>
    <t>Year</t>
  </si>
  <si>
    <t>(The Unaudited Condensed Consolidated Statement Of Changes In Equity should be read in conjunction with the Annual Financial Statements for the period ended 31st December 2004)</t>
  </si>
  <si>
    <t>(The Unaudited Condensed Consolidated Income Statement should be read in conjunction with the Annual Financial Statements for the period ended 31st December 2004)</t>
  </si>
  <si>
    <t>There was no issuance, cancellations, repurchases, resale and repayment of debt and equity securities in the current financial quarter under review.</t>
  </si>
  <si>
    <t>There were no changes in the composition of the Group for the current period to date.</t>
  </si>
  <si>
    <t>There were no sale of unquoted investments and/or properties for the current quarter and financial period to date.</t>
  </si>
  <si>
    <t>There were no purchases or disposals of quoted securities for the current quarter under review and financial period to date.</t>
  </si>
  <si>
    <t>There were no financial instruments with off balance sheet risk as at the date of this report.</t>
  </si>
  <si>
    <t>The basic earnings per share for the quarter and cumulative period to date are computed as follow:</t>
  </si>
  <si>
    <t>Decrease in trade and other payables</t>
  </si>
  <si>
    <t>A comparison of the quarterly results of the current and preceding quarter is as follows:</t>
  </si>
  <si>
    <t>(RM’000)</t>
  </si>
  <si>
    <t>Preceding Quarter</t>
  </si>
  <si>
    <t>Profit before tax</t>
  </si>
  <si>
    <t>31/03/05</t>
  </si>
  <si>
    <t xml:space="preserve">Profit after tax </t>
  </si>
  <si>
    <t>01/01/05-</t>
  </si>
  <si>
    <t>There were no changes in accounting estimates of amounts reported in prior interim periods or the current financial period or changes in estimates of amounts reported in prior financial years.</t>
  </si>
  <si>
    <t>The Group's product are subjected to some seasonality whereby production usually slows down slightly in the first quarter of the year. Production runs normally from the second quarter and peaks in third and fourth quarters before the festive seasons such as Christmas day, Hari Raya and Chinese New Year.</t>
  </si>
  <si>
    <t>Balance as at 1 January 2005</t>
  </si>
  <si>
    <t>Cash used in operations</t>
  </si>
  <si>
    <t>Cash and cash equivalents consist of cash and bank balances and bank overdraft.</t>
  </si>
  <si>
    <t>The Board of Directors is cautiously optimistic of achieving satisfactory results in year 2005 by improvement in operational efficiency, product quality and enhancement of its product range through upgrading and purchase of machinery so as to increase its market share.</t>
  </si>
  <si>
    <t>30.06.05</t>
  </si>
  <si>
    <t>The Group is not engaged in any material litigation as at the date of this report.</t>
  </si>
  <si>
    <t>The Group's borrowings as at 30 June 2005 were as follows:-</t>
  </si>
  <si>
    <t>6 months Cumulative</t>
  </si>
  <si>
    <t>01/04/05-</t>
  </si>
  <si>
    <t>30/06/05</t>
  </si>
  <si>
    <t>As at 30 June 2005, the Group has no material contingent liabilities save for a corporate guarantee of RM29,659,000 issued by the Company in respect of banking facilities granted to a subsidiary company.</t>
  </si>
  <si>
    <t xml:space="preserve">     30 June 2005</t>
  </si>
  <si>
    <t>30.06.04</t>
  </si>
  <si>
    <t>Balance as at 30 June 2005</t>
  </si>
  <si>
    <t xml:space="preserve">The financial statements are unaudited and have been prepared in accordance with the requirements of Financial Reporting Standard 134 (formerly known as MASB 26) Interim Financial Reporting and Chapter 9 part K of the Listing Requirements of the Bursa Malaysia Securities Berhad. </t>
  </si>
  <si>
    <t>There were no items affecting the assets, liabilities, equity, net income, or cash flows that are unusual because of their nature, size, or incidence during the financial period ended 30 June 2005.</t>
  </si>
  <si>
    <t>(Unaudited)</t>
  </si>
  <si>
    <t>CONDENSED CONSOLIDATED  BALANCE SHEETS</t>
  </si>
  <si>
    <t xml:space="preserve"> AS AT 30 JUNE 2005</t>
  </si>
  <si>
    <t>End Of</t>
  </si>
  <si>
    <t>FOR THE PERIOD ENDED 30 JUNE 2005</t>
  </si>
  <si>
    <t>Net profit for the period</t>
  </si>
  <si>
    <t>Basic earnings per share (sen)</t>
  </si>
  <si>
    <t>No comparative figures are presented as this is the fourth quarterly results announced by the Company in compliance with the Listing Requirements of Bursa Malaysia Securities Berhad since its listing on 2nd November 2004.</t>
  </si>
  <si>
    <t>The tax exempt final dividend of 1 sen per share in respect of the financial year ended 31 December 2004 was paid on 29 July 2005.</t>
  </si>
  <si>
    <t>RM’000</t>
  </si>
  <si>
    <t>Property, plant and equipment written off</t>
  </si>
  <si>
    <t>The Group’s effective tax rate for the current period under review is lower than the statutory tax rate of 28% due to double deduction claimed on certain eligible expenditure and claims on reinvestment allowances by a subsidiary company.</t>
  </si>
  <si>
    <t>Hire purchase payables</t>
  </si>
  <si>
    <t>No dividend was declared in the quarter under review and financial period to-date.</t>
  </si>
  <si>
    <t>For the current quarter, the Group recorded a revenue of RM20.28 million while profit before tax recorded at RM1.70 million. The major contributor of the Group's revenue was PVC sheeting, it contributed approximately 85.91% for the cumulative quarter to date. There were no material factors affecting the earning and revenue of the Group for the current quarter and financial period to date.</t>
  </si>
  <si>
    <t>The Group’s profit before taxation for the quarter under review increased by RM0.86 million from RM0.83 million recorded in the preceding quarter to RM1.70 million. This was mainly due to higher sales volume achieved for PVC products and also decrease cost in administration expenses in the quarter under review.</t>
  </si>
  <si>
    <t>Premium</t>
  </si>
  <si>
    <t>Profits</t>
  </si>
  <si>
    <t>PART A : EXPLANATORY NOTES AS PER FRS 134</t>
  </si>
  <si>
    <t xml:space="preserve">Dated : 23 August 2005              </t>
  </si>
  <si>
    <t xml:space="preserve">  Reserve on consolidation </t>
  </si>
  <si>
    <t xml:space="preserve">  reserve on consolidation </t>
  </si>
  <si>
    <t>Amortisation of reserve on consolidation</t>
  </si>
  <si>
    <t xml:space="preserve">(-) Amortisation of reserve on consolidation </t>
  </si>
  <si>
    <t xml:space="preserve">Amortisation of reserve on consolidation </t>
  </si>
  <si>
    <t xml:space="preserve">Reserve on </t>
  </si>
  <si>
    <t>Consolidation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</si>
</sst>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0_);_(* \(#,##0.0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
    <numFmt numFmtId="173" formatCode="_(* #,##0.000_);_(* \(#,##0.000\);_(* &quot;-&quot;??_);_(@_)"/>
    <numFmt numFmtId="174" formatCode="_(* #,##0.000_);_(* \(#,##0.000\);_(* &quot;-&quot;_);_(@_)"/>
    <numFmt numFmtId="175" formatCode="_(* #,##0.0_);_(* \(#,##0.0\);_(* &quot;-&quot;_);_(@_)"/>
  </numFmts>
  <fonts count="18">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b/>
      <sz val="10"/>
      <color indexed="10"/>
      <name val="Times New Roman"/>
      <family val="1"/>
    </font>
    <font>
      <i/>
      <sz val="10"/>
      <name val="Times New Roman"/>
      <family val="1"/>
    </font>
    <font>
      <sz val="10"/>
      <color indexed="8"/>
      <name val="Times New Roman"/>
      <family val="1"/>
    </font>
    <font>
      <b/>
      <u val="single"/>
      <sz val="10"/>
      <name val="Times New Roman"/>
      <family val="1"/>
    </font>
    <font>
      <sz val="10"/>
      <color indexed="10"/>
      <name val="Times New Roman"/>
      <family val="1"/>
    </font>
    <font>
      <sz val="10"/>
      <color indexed="10"/>
      <name val="Arial"/>
      <family val="0"/>
    </font>
    <font>
      <sz val="11"/>
      <name val="Times New Roman"/>
      <family val="1"/>
    </font>
    <font>
      <sz val="9"/>
      <color indexed="10"/>
      <name val="Times New Roman"/>
      <family val="1"/>
    </font>
    <font>
      <sz val="12"/>
      <name val="Times New Roman"/>
      <family val="1"/>
    </font>
    <font>
      <sz val="14"/>
      <name val="Times New Roman"/>
      <family val="1"/>
    </font>
  </fonts>
  <fills count="4">
    <fill>
      <patternFill/>
    </fill>
    <fill>
      <patternFill patternType="gray125"/>
    </fill>
    <fill>
      <patternFill patternType="solid">
        <fgColor indexed="14"/>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64" fontId="2" fillId="0" borderId="0" xfId="15" applyNumberFormat="1" applyFont="1" applyFill="1" applyAlignment="1">
      <alignment/>
    </xf>
    <xf numFmtId="164" fontId="2" fillId="0" borderId="1" xfId="15" applyNumberFormat="1" applyFont="1" applyFill="1" applyBorder="1" applyAlignment="1">
      <alignment/>
    </xf>
    <xf numFmtId="0" fontId="1" fillId="0" borderId="0" xfId="0" applyFont="1" applyFill="1" applyAlignment="1">
      <alignment horizontal="left"/>
    </xf>
    <xf numFmtId="0" fontId="2" fillId="0" borderId="0" xfId="0" applyFont="1" applyAlignment="1">
      <alignment/>
    </xf>
    <xf numFmtId="164" fontId="2" fillId="0" borderId="2" xfId="15" applyNumberFormat="1" applyFont="1" applyFill="1" applyBorder="1" applyAlignment="1">
      <alignment/>
    </xf>
    <xf numFmtId="164" fontId="2" fillId="0" borderId="0" xfId="15" applyNumberFormat="1" applyFont="1" applyAlignment="1">
      <alignment/>
    </xf>
    <xf numFmtId="164" fontId="2" fillId="0" borderId="1" xfId="15" applyNumberFormat="1" applyFont="1" applyBorder="1" applyAlignment="1">
      <alignment/>
    </xf>
    <xf numFmtId="0" fontId="1" fillId="0" borderId="0" xfId="0" applyFont="1" applyAlignment="1">
      <alignment/>
    </xf>
    <xf numFmtId="0" fontId="1" fillId="0" borderId="0" xfId="23" applyFont="1" applyAlignment="1">
      <alignment/>
      <protection/>
    </xf>
    <xf numFmtId="0" fontId="2" fillId="0" borderId="0" xfId="23" applyFont="1">
      <alignment/>
      <protection/>
    </xf>
    <xf numFmtId="0" fontId="1" fillId="0" borderId="0" xfId="23" applyFont="1">
      <alignment/>
      <protection/>
    </xf>
    <xf numFmtId="0" fontId="2" fillId="0" borderId="0" xfId="23" applyFont="1" applyAlignment="1">
      <alignment horizontal="center"/>
      <protection/>
    </xf>
    <xf numFmtId="164" fontId="2" fillId="0" borderId="0" xfId="15" applyNumberFormat="1" applyFont="1" applyAlignment="1">
      <alignment horizontal="center"/>
    </xf>
    <xf numFmtId="164" fontId="2" fillId="0" borderId="0" xfId="15" applyNumberFormat="1" applyFont="1" applyBorder="1" applyAlignment="1">
      <alignment/>
    </xf>
    <xf numFmtId="43" fontId="2" fillId="0" borderId="0" xfId="15" applyFont="1" applyFill="1" applyBorder="1" applyAlignment="1">
      <alignment/>
    </xf>
    <xf numFmtId="164" fontId="2" fillId="0" borderId="0" xfId="15" applyNumberFormat="1" applyFont="1" applyFill="1" applyBorder="1" applyAlignment="1">
      <alignment horizontal="center"/>
    </xf>
    <xf numFmtId="43" fontId="2" fillId="0" borderId="2" xfId="15" applyFont="1" applyFill="1" applyBorder="1" applyAlignment="1">
      <alignment/>
    </xf>
    <xf numFmtId="164" fontId="2" fillId="0" borderId="2" xfId="15" applyNumberFormat="1" applyFont="1" applyFill="1" applyBorder="1" applyAlignment="1">
      <alignment horizontal="center"/>
    </xf>
    <xf numFmtId="164" fontId="1" fillId="0" borderId="0" xfId="15" applyNumberFormat="1" applyFont="1" applyFill="1" applyAlignment="1">
      <alignment/>
    </xf>
    <xf numFmtId="164" fontId="2" fillId="0" borderId="0" xfId="15" applyNumberFormat="1" applyFont="1" applyAlignment="1">
      <alignment horizontal="justify"/>
    </xf>
    <xf numFmtId="0" fontId="2" fillId="0" borderId="0" xfId="23" applyFont="1" applyAlignment="1">
      <alignment horizontal="justify"/>
      <protection/>
    </xf>
    <xf numFmtId="164" fontId="2" fillId="0" borderId="3" xfId="15" applyNumberFormat="1" applyFont="1" applyBorder="1" applyAlignment="1">
      <alignment/>
    </xf>
    <xf numFmtId="164" fontId="2" fillId="0" borderId="0" xfId="15" applyNumberFormat="1" applyFont="1" applyAlignment="1">
      <alignment horizontal="right"/>
    </xf>
    <xf numFmtId="164" fontId="2" fillId="0" borderId="4" xfId="15" applyNumberFormat="1" applyFont="1" applyBorder="1" applyAlignment="1">
      <alignment/>
    </xf>
    <xf numFmtId="0" fontId="2" fillId="0" borderId="0" xfId="23" applyFont="1" applyFill="1">
      <alignment/>
      <protection/>
    </xf>
    <xf numFmtId="0" fontId="2" fillId="0" borderId="0" xfId="23" applyFont="1" applyFill="1" applyAlignment="1">
      <alignment horizontal="center"/>
      <protection/>
    </xf>
    <xf numFmtId="164" fontId="2" fillId="0" borderId="0" xfId="15" applyNumberFormat="1" applyFont="1" applyFill="1" applyAlignment="1">
      <alignment horizontal="center"/>
    </xf>
    <xf numFmtId="164" fontId="2" fillId="0" borderId="1" xfId="15" applyNumberFormat="1" applyFont="1" applyFill="1" applyBorder="1" applyAlignment="1">
      <alignment horizontal="center"/>
    </xf>
    <xf numFmtId="0" fontId="2" fillId="0" borderId="0" xfId="23" applyFont="1" applyFill="1" quotePrefix="1">
      <alignment/>
      <protection/>
    </xf>
    <xf numFmtId="164" fontId="2" fillId="0" borderId="5" xfId="15" applyNumberFormat="1" applyFont="1" applyFill="1" applyBorder="1" applyAlignment="1">
      <alignment/>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64" fontId="2" fillId="0" borderId="0" xfId="15" applyNumberFormat="1" applyFont="1" applyFill="1" applyBorder="1" applyAlignment="1">
      <alignment/>
    </xf>
    <xf numFmtId="164" fontId="2" fillId="0" borderId="3" xfId="15" applyNumberFormat="1" applyFont="1" applyFill="1" applyBorder="1" applyAlignment="1">
      <alignment/>
    </xf>
    <xf numFmtId="164" fontId="2" fillId="0" borderId="3" xfId="15" applyNumberFormat="1" applyFont="1" applyFill="1" applyBorder="1" applyAlignment="1">
      <alignment horizontal="center"/>
    </xf>
    <xf numFmtId="164" fontId="2" fillId="0" borderId="0" xfId="23" applyNumberFormat="1" applyFont="1" applyFill="1">
      <alignment/>
      <protection/>
    </xf>
    <xf numFmtId="0" fontId="2" fillId="0" borderId="0" xfId="23" applyFont="1" applyFill="1" applyAlignment="1">
      <alignment horizontal="right"/>
      <protection/>
    </xf>
    <xf numFmtId="0" fontId="2" fillId="0" borderId="0" xfId="23" applyFont="1" applyBorder="1">
      <alignment/>
      <protection/>
    </xf>
    <xf numFmtId="0" fontId="2" fillId="0" borderId="0" xfId="23" applyFont="1" applyFill="1" applyBorder="1">
      <alignment/>
      <protection/>
    </xf>
    <xf numFmtId="41" fontId="2" fillId="0" borderId="0" xfId="23" applyNumberFormat="1" applyFont="1" applyFill="1">
      <alignment/>
      <protection/>
    </xf>
    <xf numFmtId="41" fontId="2" fillId="0" borderId="0" xfId="23" applyNumberFormat="1" applyFont="1" applyFill="1" applyBorder="1">
      <alignment/>
      <protection/>
    </xf>
    <xf numFmtId="41" fontId="3" fillId="0" borderId="0" xfId="23" applyNumberFormat="1" applyFont="1" applyFill="1" applyAlignment="1">
      <alignment horizontal="center"/>
      <protection/>
    </xf>
    <xf numFmtId="164" fontId="1" fillId="0" borderId="0" xfId="15" applyNumberFormat="1" applyFont="1" applyAlignment="1">
      <alignment horizontal="center"/>
    </xf>
    <xf numFmtId="0" fontId="1" fillId="0" borderId="0" xfId="23" applyFont="1" applyAlignment="1" quotePrefix="1">
      <alignment/>
      <protection/>
    </xf>
    <xf numFmtId="0" fontId="1" fillId="0" borderId="0" xfId="0" applyFont="1" applyFill="1" applyAlignment="1">
      <alignment horizontal="right"/>
    </xf>
    <xf numFmtId="0" fontId="2" fillId="0" borderId="0" xfId="0" applyFont="1" applyFill="1" applyBorder="1" applyAlignment="1">
      <alignment/>
    </xf>
    <xf numFmtId="16" fontId="1" fillId="0" borderId="0" xfId="23" applyNumberFormat="1" applyFont="1" applyFill="1" applyAlignment="1">
      <alignment horizontal="center"/>
      <protection/>
    </xf>
    <xf numFmtId="0" fontId="1" fillId="0" borderId="0" xfId="23" applyFont="1" applyFill="1" applyAlignment="1" quotePrefix="1">
      <alignment/>
      <protection/>
    </xf>
    <xf numFmtId="0" fontId="1" fillId="0" borderId="0" xfId="23" applyFont="1" applyFill="1" applyAlignment="1">
      <alignment horizontal="center"/>
      <protection/>
    </xf>
    <xf numFmtId="164" fontId="2" fillId="0" borderId="6" xfId="15" applyNumberFormat="1" applyFont="1" applyFill="1" applyBorder="1" applyAlignment="1">
      <alignment horizontal="center"/>
    </xf>
    <xf numFmtId="164" fontId="2" fillId="0" borderId="7" xfId="15" applyNumberFormat="1" applyFont="1" applyFill="1" applyBorder="1" applyAlignment="1">
      <alignment horizontal="center"/>
    </xf>
    <xf numFmtId="164" fontId="2" fillId="0" borderId="7" xfId="15" applyNumberFormat="1" applyFont="1" applyFill="1" applyBorder="1" applyAlignment="1">
      <alignment horizontal="right"/>
    </xf>
    <xf numFmtId="164" fontId="2" fillId="0" borderId="8" xfId="15" applyNumberFormat="1" applyFont="1" applyFill="1" applyBorder="1" applyAlignment="1">
      <alignment/>
    </xf>
    <xf numFmtId="164" fontId="2" fillId="0" borderId="0" xfId="15" applyNumberFormat="1" applyFont="1" applyFill="1" applyAlignment="1">
      <alignment horizontal="right"/>
    </xf>
    <xf numFmtId="164" fontId="2" fillId="0" borderId="4" xfId="15" applyNumberFormat="1" applyFont="1" applyFill="1" applyBorder="1" applyAlignment="1">
      <alignment/>
    </xf>
    <xf numFmtId="164" fontId="1" fillId="0" borderId="0" xfId="23" applyNumberFormat="1" applyFont="1" applyFill="1">
      <alignment/>
      <protection/>
    </xf>
    <xf numFmtId="164" fontId="2" fillId="0" borderId="0" xfId="23" applyNumberFormat="1" applyFont="1" applyFill="1" applyAlignment="1">
      <alignment horizontal="center"/>
      <protection/>
    </xf>
    <xf numFmtId="165" fontId="2" fillId="0" borderId="0" xfId="23" applyNumberFormat="1" applyFont="1" applyFill="1" applyAlignment="1">
      <alignment horizontal="center"/>
      <protection/>
    </xf>
    <xf numFmtId="0" fontId="2" fillId="0" borderId="0" xfId="23" applyFont="1" applyFill="1" applyAlignment="1">
      <alignment horizontal="left"/>
      <protection/>
    </xf>
    <xf numFmtId="43" fontId="2" fillId="0" borderId="0" xfId="15" applyFont="1" applyFill="1" applyAlignment="1">
      <alignment horizontal="center"/>
    </xf>
    <xf numFmtId="43" fontId="2" fillId="0" borderId="0" xfId="23" applyNumberFormat="1" applyFont="1" applyFill="1" applyAlignment="1">
      <alignment horizontal="center"/>
      <protection/>
    </xf>
    <xf numFmtId="43" fontId="2" fillId="0" borderId="0" xfId="23" applyNumberFormat="1" applyFont="1" applyFill="1">
      <alignment/>
      <protection/>
    </xf>
    <xf numFmtId="0" fontId="1" fillId="0" borderId="0" xfId="23" applyFont="1" applyFill="1" applyAlignment="1">
      <alignment/>
      <protection/>
    </xf>
    <xf numFmtId="0" fontId="7" fillId="0" borderId="0" xfId="23" applyFont="1" applyFill="1" applyAlignment="1" quotePrefix="1">
      <alignment/>
      <protection/>
    </xf>
    <xf numFmtId="0" fontId="4" fillId="0" borderId="0" xfId="23" applyFont="1" applyFill="1" applyAlignment="1">
      <alignment horizontal="center"/>
      <protection/>
    </xf>
    <xf numFmtId="164" fontId="2" fillId="0" borderId="9" xfId="15" applyNumberFormat="1" applyFont="1" applyBorder="1" applyAlignment="1">
      <alignment/>
    </xf>
    <xf numFmtId="164" fontId="2" fillId="0" borderId="10" xfId="15" applyNumberFormat="1" applyFont="1" applyBorder="1" applyAlignment="1">
      <alignment/>
    </xf>
    <xf numFmtId="164" fontId="2" fillId="0" borderId="11" xfId="15" applyNumberFormat="1" applyFont="1" applyBorder="1" applyAlignment="1">
      <alignment/>
    </xf>
    <xf numFmtId="0" fontId="1" fillId="0" borderId="0" xfId="23" applyFont="1" applyFill="1" applyAlignment="1">
      <alignment horizontal="justify" vertical="top"/>
      <protection/>
    </xf>
    <xf numFmtId="0" fontId="2" fillId="0" borderId="0" xfId="23" applyFont="1" applyFill="1" applyAlignment="1">
      <alignment horizontal="justify" vertical="top"/>
      <protection/>
    </xf>
    <xf numFmtId="0" fontId="9" fillId="0" borderId="0" xfId="21" applyFont="1" applyFill="1" applyAlignment="1">
      <alignment horizontal="center"/>
      <protection/>
    </xf>
    <xf numFmtId="0" fontId="9" fillId="0" borderId="0" xfId="21" applyFont="1" applyFill="1">
      <alignment/>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7" fillId="0" borderId="0" xfId="23" applyFont="1" applyFill="1" applyAlignment="1">
      <alignment horizontal="left"/>
      <protection/>
    </xf>
    <xf numFmtId="0" fontId="1" fillId="0" borderId="0" xfId="21" applyFont="1" applyFill="1" applyAlignment="1">
      <alignment horizontal="center"/>
      <protection/>
    </xf>
    <xf numFmtId="0" fontId="11" fillId="0" borderId="0" xfId="21" applyFont="1" applyFill="1" applyBorder="1" applyAlignment="1">
      <alignment horizontal="center"/>
      <protection/>
    </xf>
    <xf numFmtId="0" fontId="11" fillId="0" borderId="0" xfId="23" applyFont="1" applyFill="1" applyAlignment="1">
      <alignment horizontal="center"/>
      <protection/>
    </xf>
    <xf numFmtId="0" fontId="11" fillId="0" borderId="0" xfId="21" applyFont="1" applyFill="1" applyAlignment="1">
      <alignment horizontal="center"/>
      <protection/>
    </xf>
    <xf numFmtId="0" fontId="1" fillId="0" borderId="0" xfId="21" applyFont="1" applyFill="1">
      <alignment/>
      <protection/>
    </xf>
    <xf numFmtId="15" fontId="11" fillId="0" borderId="0" xfId="21" applyNumberFormat="1" applyFont="1" applyFill="1">
      <alignment/>
      <protection/>
    </xf>
    <xf numFmtId="0" fontId="2" fillId="0" borderId="0" xfId="0" applyFont="1" applyFill="1" applyAlignment="1">
      <alignment vertical="top"/>
    </xf>
    <xf numFmtId="0" fontId="2" fillId="0" borderId="0" xfId="23" applyFont="1" applyFill="1" applyAlignment="1">
      <alignment vertical="center" wrapText="1"/>
      <protection/>
    </xf>
    <xf numFmtId="0" fontId="3" fillId="0" borderId="0" xfId="23" applyFont="1" applyFill="1" applyAlignment="1">
      <alignment horizontal="center"/>
      <protection/>
    </xf>
    <xf numFmtId="0" fontId="1" fillId="0" borderId="0" xfId="23" applyFont="1" applyFill="1" applyBorder="1" applyAlignment="1">
      <alignment horizontal="left"/>
      <protection/>
    </xf>
    <xf numFmtId="164" fontId="2" fillId="0" borderId="0" xfId="15" applyNumberFormat="1" applyFont="1" applyFill="1" applyAlignment="1">
      <alignment vertical="top" wrapText="1"/>
    </xf>
    <xf numFmtId="0" fontId="0" fillId="0" borderId="0" xfId="0" applyFill="1" applyAlignment="1">
      <alignment/>
    </xf>
    <xf numFmtId="0" fontId="1" fillId="0" borderId="0" xfId="23" applyFont="1" applyFill="1" applyBorder="1">
      <alignment/>
      <protection/>
    </xf>
    <xf numFmtId="0" fontId="1" fillId="0" borderId="0" xfId="23" applyFont="1" applyFill="1" applyBorder="1" applyAlignment="1">
      <alignment horizontal="center"/>
      <protection/>
    </xf>
    <xf numFmtId="0" fontId="11" fillId="0" borderId="0" xfId="23" applyFont="1" applyFill="1" applyBorder="1">
      <alignment/>
      <protection/>
    </xf>
    <xf numFmtId="164" fontId="3" fillId="0" borderId="0" xfId="15" applyNumberFormat="1" applyFont="1" applyFill="1" applyBorder="1" applyAlignment="1">
      <alignment horizontal="center"/>
    </xf>
    <xf numFmtId="164" fontId="2" fillId="0" borderId="12" xfId="15" applyNumberFormat="1" applyFont="1" applyBorder="1" applyAlignment="1">
      <alignment/>
    </xf>
    <xf numFmtId="164" fontId="2" fillId="0" borderId="13" xfId="15" applyNumberFormat="1" applyFont="1" applyBorder="1" applyAlignment="1">
      <alignment/>
    </xf>
    <xf numFmtId="164" fontId="2" fillId="0" borderId="14" xfId="15" applyNumberFormat="1" applyFont="1" applyBorder="1" applyAlignment="1">
      <alignment/>
    </xf>
    <xf numFmtId="164" fontId="2" fillId="0" borderId="4" xfId="15" applyNumberFormat="1" applyFont="1" applyBorder="1" applyAlignment="1">
      <alignment horizontal="right"/>
    </xf>
    <xf numFmtId="164" fontId="2" fillId="0" borderId="1" xfId="15" applyNumberFormat="1" applyFont="1" applyBorder="1" applyAlignment="1">
      <alignment horizontal="right"/>
    </xf>
    <xf numFmtId="0" fontId="2" fillId="0" borderId="0" xfId="23" applyFont="1" applyFill="1" applyAlignment="1">
      <alignment horizontal="left" vertical="top" wrapText="1"/>
      <protection/>
    </xf>
    <xf numFmtId="0" fontId="8" fillId="0" borderId="0" xfId="23" applyFont="1" applyFill="1" applyAlignment="1">
      <alignment horizontal="left"/>
      <protection/>
    </xf>
    <xf numFmtId="0" fontId="12" fillId="0" borderId="0" xfId="23" applyFont="1" applyFill="1" applyAlignment="1">
      <alignment horizontal="justify" vertical="top"/>
      <protection/>
    </xf>
    <xf numFmtId="0" fontId="12" fillId="0" borderId="0" xfId="23" applyFont="1" applyFill="1">
      <alignment/>
      <protection/>
    </xf>
    <xf numFmtId="0" fontId="14" fillId="0" borderId="0" xfId="0" applyFont="1" applyAlignment="1">
      <alignment/>
    </xf>
    <xf numFmtId="41" fontId="12" fillId="0" borderId="0" xfId="23" applyNumberFormat="1" applyFont="1" applyFill="1">
      <alignment/>
      <protection/>
    </xf>
    <xf numFmtId="166" fontId="15" fillId="0" borderId="0" xfId="23" applyNumberFormat="1" applyFont="1" applyFill="1" applyBorder="1" applyAlignment="1">
      <alignment horizontal="center"/>
      <protection/>
    </xf>
    <xf numFmtId="0" fontId="0" fillId="0" borderId="0" xfId="0" applyFont="1" applyAlignment="1">
      <alignment horizontal="justify"/>
    </xf>
    <xf numFmtId="0" fontId="2" fillId="0" borderId="0" xfId="0" applyFont="1" applyAlignment="1">
      <alignment horizontal="justify"/>
    </xf>
    <xf numFmtId="0" fontId="2" fillId="0" borderId="0" xfId="23" applyFont="1" applyFill="1" applyAlignment="1">
      <alignment vertical="top"/>
      <protection/>
    </xf>
    <xf numFmtId="0" fontId="16" fillId="0" borderId="0" xfId="0" applyFont="1" applyAlignment="1">
      <alignment/>
    </xf>
    <xf numFmtId="43" fontId="14" fillId="0" borderId="0" xfId="0" applyNumberFormat="1" applyFont="1" applyFill="1" applyBorder="1" applyAlignment="1" applyProtection="1">
      <alignment/>
      <protection hidden="1"/>
    </xf>
    <xf numFmtId="0" fontId="17" fillId="0" borderId="0" xfId="0" applyFont="1" applyFill="1" applyAlignment="1">
      <alignment/>
    </xf>
    <xf numFmtId="43" fontId="2" fillId="0" borderId="0" xfId="0" applyNumberFormat="1" applyFont="1" applyFill="1" applyBorder="1" applyAlignment="1" applyProtection="1">
      <alignment/>
      <protection hidden="1"/>
    </xf>
    <xf numFmtId="15" fontId="1" fillId="0" borderId="0" xfId="23" applyNumberFormat="1" applyFont="1" applyFill="1" applyAlignment="1">
      <alignment horizontal="center"/>
      <protection/>
    </xf>
    <xf numFmtId="0" fontId="1" fillId="0" borderId="0" xfId="15" applyNumberFormat="1" applyFont="1" applyFill="1" applyBorder="1" applyAlignment="1">
      <alignment horizontal="center" vertical="center"/>
    </xf>
    <xf numFmtId="43" fontId="2" fillId="0" borderId="0" xfId="15" applyNumberFormat="1" applyFont="1" applyFill="1" applyBorder="1" applyAlignment="1">
      <alignment/>
    </xf>
    <xf numFmtId="15" fontId="1" fillId="0" borderId="0" xfId="23" applyNumberFormat="1" applyFont="1" applyFill="1" applyAlignment="1" quotePrefix="1">
      <alignment horizontal="center"/>
      <protection/>
    </xf>
    <xf numFmtId="15" fontId="2" fillId="0" borderId="0" xfId="23" applyNumberFormat="1" applyFont="1" applyFill="1" applyAlignment="1" quotePrefix="1">
      <alignment horizontal="center"/>
      <protection/>
    </xf>
    <xf numFmtId="0" fontId="13" fillId="0" borderId="0" xfId="0" applyFont="1" applyFill="1" applyAlignment="1">
      <alignment vertical="top"/>
    </xf>
    <xf numFmtId="164" fontId="2" fillId="0" borderId="1" xfId="15" applyNumberFormat="1" applyFont="1" applyFill="1" applyBorder="1" applyAlignment="1">
      <alignment horizontal="right"/>
    </xf>
    <xf numFmtId="164" fontId="2" fillId="0" borderId="5" xfId="15" applyNumberFormat="1" applyFont="1" applyFill="1" applyBorder="1" applyAlignment="1">
      <alignment horizontal="center"/>
    </xf>
    <xf numFmtId="0" fontId="0" fillId="0" borderId="0" xfId="0" applyAlignment="1">
      <alignment horizontal="justify" vertical="center"/>
    </xf>
    <xf numFmtId="3" fontId="2" fillId="0" borderId="0" xfId="0" applyNumberFormat="1" applyFont="1" applyBorder="1" applyAlignment="1">
      <alignment vertical="top" wrapText="1"/>
    </xf>
    <xf numFmtId="0" fontId="1" fillId="0" borderId="0" xfId="23" applyFont="1" applyFill="1" applyBorder="1" applyAlignment="1" quotePrefix="1">
      <alignment horizontal="center"/>
      <protection/>
    </xf>
    <xf numFmtId="0" fontId="0" fillId="0" borderId="0" xfId="0" applyFont="1" applyAlignment="1">
      <alignment/>
    </xf>
    <xf numFmtId="0" fontId="1" fillId="0" borderId="0" xfId="23" applyFont="1" applyFill="1" applyBorder="1" applyAlignment="1" quotePrefix="1">
      <alignment horizontal="left"/>
      <protection/>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23" applyFont="1" applyFill="1" applyBorder="1" applyAlignment="1">
      <alignment horizontal="right"/>
      <protection/>
    </xf>
    <xf numFmtId="0" fontId="0" fillId="0" borderId="0" xfId="0" applyAlignment="1">
      <alignment horizontal="justify" vertical="top"/>
    </xf>
    <xf numFmtId="164" fontId="12" fillId="0" borderId="0" xfId="15" applyNumberFormat="1" applyFont="1" applyFill="1" applyAlignment="1">
      <alignment/>
    </xf>
    <xf numFmtId="164" fontId="12" fillId="0" borderId="0" xfId="15" applyNumberFormat="1" applyFont="1" applyFill="1" applyAlignment="1">
      <alignment horizontal="center"/>
    </xf>
    <xf numFmtId="164" fontId="12" fillId="0" borderId="0" xfId="15" applyNumberFormat="1" applyFont="1" applyFill="1" applyBorder="1" applyAlignment="1">
      <alignment horizontal="center"/>
    </xf>
    <xf numFmtId="0" fontId="0" fillId="0" borderId="0" xfId="0" applyAlignment="1">
      <alignment vertical="top"/>
    </xf>
    <xf numFmtId="0" fontId="12" fillId="0" borderId="0" xfId="23" applyFont="1" applyFill="1" applyAlignment="1">
      <alignment vertical="top"/>
      <protection/>
    </xf>
    <xf numFmtId="14" fontId="1" fillId="0" borderId="0" xfId="0" applyNumberFormat="1" applyFont="1" applyBorder="1" applyAlignment="1">
      <alignment horizontal="right" vertical="top" wrapText="1"/>
    </xf>
    <xf numFmtId="164" fontId="2" fillId="2" borderId="0" xfId="15" applyNumberFormat="1" applyFont="1" applyFill="1" applyAlignment="1">
      <alignment/>
    </xf>
    <xf numFmtId="164" fontId="2" fillId="0" borderId="6" xfId="15" applyNumberFormat="1" applyFont="1" applyFill="1" applyBorder="1" applyAlignment="1">
      <alignment/>
    </xf>
    <xf numFmtId="164" fontId="2" fillId="2" borderId="0" xfId="15" applyNumberFormat="1" applyFont="1" applyFill="1" applyBorder="1" applyAlignment="1">
      <alignment/>
    </xf>
    <xf numFmtId="164" fontId="2" fillId="0" borderId="7" xfId="15" applyNumberFormat="1" applyFont="1" applyFill="1" applyBorder="1" applyAlignment="1">
      <alignment/>
    </xf>
    <xf numFmtId="164" fontId="2" fillId="3" borderId="0" xfId="23" applyNumberFormat="1" applyFont="1" applyFill="1">
      <alignment/>
      <protection/>
    </xf>
    <xf numFmtId="164" fontId="2" fillId="0" borderId="0" xfId="15" applyNumberFormat="1" applyFont="1" applyFill="1" applyBorder="1" applyAlignment="1" applyProtection="1">
      <alignment vertical="center"/>
      <protection hidden="1"/>
    </xf>
    <xf numFmtId="164" fontId="14" fillId="0" borderId="0" xfId="15" applyNumberFormat="1" applyFont="1" applyFill="1" applyBorder="1" applyAlignment="1" applyProtection="1">
      <alignment vertical="center"/>
      <protection hidden="1"/>
    </xf>
    <xf numFmtId="43" fontId="2" fillId="0" borderId="2" xfId="15" applyNumberFormat="1" applyFont="1" applyFill="1" applyBorder="1" applyAlignment="1">
      <alignment/>
    </xf>
    <xf numFmtId="41" fontId="3" fillId="0" borderId="1" xfId="23" applyNumberFormat="1" applyFont="1" applyFill="1" applyBorder="1" applyAlignment="1">
      <alignment horizontal="center"/>
      <protection/>
    </xf>
    <xf numFmtId="166" fontId="3" fillId="0" borderId="0" xfId="23" applyNumberFormat="1" applyFont="1" applyFill="1" applyBorder="1" applyAlignment="1">
      <alignment horizontal="center"/>
      <protection/>
    </xf>
    <xf numFmtId="41" fontId="3" fillId="0" borderId="0" xfId="23" applyNumberFormat="1" applyFont="1" applyFill="1" applyBorder="1" applyAlignment="1">
      <alignment horizontal="center"/>
      <protection/>
    </xf>
    <xf numFmtId="175" fontId="3" fillId="0" borderId="2" xfId="23" applyNumberFormat="1" applyFont="1" applyFill="1" applyBorder="1" applyAlignment="1">
      <alignment horizontal="center"/>
      <protection/>
    </xf>
    <xf numFmtId="167" fontId="2" fillId="0" borderId="2" xfId="15" applyNumberFormat="1" applyFont="1" applyFill="1" applyBorder="1" applyAlignment="1">
      <alignment/>
    </xf>
    <xf numFmtId="43" fontId="2" fillId="0" borderId="0" xfId="15" applyNumberFormat="1" applyFont="1" applyFill="1" applyAlignment="1">
      <alignment/>
    </xf>
    <xf numFmtId="172" fontId="2" fillId="0" borderId="0" xfId="0" applyNumberFormat="1" applyFont="1" applyFill="1" applyAlignment="1">
      <alignment horizontal="justify" vertical="top"/>
    </xf>
    <xf numFmtId="0" fontId="0" fillId="0" borderId="0" xfId="0" applyFont="1" applyAlignment="1">
      <alignment horizontal="justify" vertical="top"/>
    </xf>
    <xf numFmtId="0" fontId="0" fillId="0" borderId="0" xfId="0" applyAlignment="1">
      <alignment horizontal="justify" vertical="top"/>
    </xf>
    <xf numFmtId="0" fontId="1" fillId="0" borderId="0" xfId="23" applyFont="1" applyFill="1" applyAlignment="1">
      <alignment horizontal="center"/>
      <protection/>
    </xf>
    <xf numFmtId="0" fontId="2" fillId="0" borderId="0" xfId="0" applyFont="1" applyFill="1" applyAlignment="1">
      <alignment horizontal="justify" vertical="top"/>
    </xf>
    <xf numFmtId="0" fontId="1" fillId="0" borderId="0" xfId="0" applyFont="1" applyFill="1" applyAlignment="1">
      <alignment horizontal="center"/>
    </xf>
    <xf numFmtId="0" fontId="2" fillId="0" borderId="0" xfId="23" applyFont="1" applyFill="1" applyAlignment="1">
      <alignment vertical="top" wrapText="1"/>
      <protection/>
    </xf>
    <xf numFmtId="0" fontId="1" fillId="0" borderId="0" xfId="23" applyFont="1" applyFill="1" applyAlignment="1">
      <alignment horizontal="left" vertical="top"/>
      <protection/>
    </xf>
    <xf numFmtId="0" fontId="2" fillId="0" borderId="0" xfId="23" applyFont="1" applyFill="1" applyAlignment="1">
      <alignment horizontal="left" vertical="top" wrapText="1"/>
      <protection/>
    </xf>
    <xf numFmtId="0" fontId="2" fillId="0" borderId="0" xfId="0" applyFont="1" applyFill="1" applyAlignment="1">
      <alignment horizontal="justify" vertical="center"/>
    </xf>
    <xf numFmtId="0" fontId="0" fillId="0" borderId="0" xfId="0" applyAlignment="1">
      <alignment horizontal="justify" vertical="center"/>
    </xf>
    <xf numFmtId="0" fontId="2" fillId="0" borderId="0" xfId="23" applyFont="1" applyFill="1" applyAlignment="1">
      <alignment horizontal="justify" vertical="top"/>
      <protection/>
    </xf>
    <xf numFmtId="0" fontId="2" fillId="0" borderId="0" xfId="22" applyFont="1" applyFill="1" applyAlignment="1">
      <alignment horizontal="justify" vertical="center"/>
      <protection/>
    </xf>
    <xf numFmtId="0" fontId="0" fillId="0" borderId="0" xfId="0" applyFont="1" applyAlignment="1">
      <alignment horizontal="justify" vertical="center"/>
    </xf>
    <xf numFmtId="0" fontId="2" fillId="0" borderId="0" xfId="22" applyFont="1" applyFill="1" applyAlignment="1">
      <alignment horizontal="justify" vertical="top"/>
      <protection/>
    </xf>
    <xf numFmtId="0" fontId="2" fillId="0" borderId="0" xfId="23" applyNumberFormat="1" applyFont="1" applyFill="1" applyAlignment="1">
      <alignment horizontal="justify" vertical="top"/>
      <protection/>
    </xf>
    <xf numFmtId="0" fontId="2" fillId="0" borderId="0" xfId="0" applyFont="1" applyBorder="1" applyAlignment="1">
      <alignment horizontal="left" vertical="top" wrapText="1"/>
    </xf>
    <xf numFmtId="0" fontId="1" fillId="0" borderId="0" xfId="23" applyFont="1" applyFill="1" applyBorder="1" applyAlignment="1">
      <alignment vertical="top" wrapText="1"/>
      <protection/>
    </xf>
    <xf numFmtId="0" fontId="2" fillId="0" borderId="0" xfId="23" applyFont="1" applyFill="1" applyAlignment="1">
      <alignment horizontal="justify" vertical="center"/>
      <protection/>
    </xf>
    <xf numFmtId="0" fontId="2" fillId="0" borderId="0" xfId="0" applyFont="1" applyAlignment="1">
      <alignment horizontal="justify"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59</xdr:row>
      <xdr:rowOff>47625</xdr:rowOff>
    </xdr:from>
    <xdr:ext cx="76200" cy="200025"/>
    <xdr:sp>
      <xdr:nvSpPr>
        <xdr:cNvPr id="1" name="TextBox 2"/>
        <xdr:cNvSpPr txBox="1">
          <a:spLocks noChangeArrowheads="1"/>
        </xdr:cNvSpPr>
      </xdr:nvSpPr>
      <xdr:spPr>
        <a:xfrm>
          <a:off x="3933825" y="1161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47625</xdr:rowOff>
    </xdr:from>
    <xdr:ext cx="76200" cy="200025"/>
    <xdr:sp>
      <xdr:nvSpPr>
        <xdr:cNvPr id="1" name="TextBox 2"/>
        <xdr:cNvSpPr txBox="1">
          <a:spLocks noChangeArrowheads="1"/>
        </xdr:cNvSpPr>
      </xdr:nvSpPr>
      <xdr:spPr>
        <a:xfrm>
          <a:off x="3057525" y="1158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68</xdr:row>
      <xdr:rowOff>47625</xdr:rowOff>
    </xdr:from>
    <xdr:ext cx="76200" cy="200025"/>
    <xdr:sp>
      <xdr:nvSpPr>
        <xdr:cNvPr id="1" name="TextBox 2"/>
        <xdr:cNvSpPr txBox="1">
          <a:spLocks noChangeArrowheads="1"/>
        </xdr:cNvSpPr>
      </xdr:nvSpPr>
      <xdr:spPr>
        <a:xfrm>
          <a:off x="3457575" y="1053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54</xdr:row>
      <xdr:rowOff>0</xdr:rowOff>
    </xdr:from>
    <xdr:to>
      <xdr:col>1</xdr:col>
      <xdr:colOff>342900</xdr:colOff>
      <xdr:row>54</xdr:row>
      <xdr:rowOff>0</xdr:rowOff>
    </xdr:to>
    <xdr:sp>
      <xdr:nvSpPr>
        <xdr:cNvPr id="2" name="Line 5"/>
        <xdr:cNvSpPr>
          <a:spLocks/>
        </xdr:cNvSpPr>
      </xdr:nvSpPr>
      <xdr:spPr>
        <a:xfrm>
          <a:off x="38100" y="7943850"/>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68</xdr:row>
      <xdr:rowOff>47625</xdr:rowOff>
    </xdr:from>
    <xdr:ext cx="76200" cy="200025"/>
    <xdr:sp>
      <xdr:nvSpPr>
        <xdr:cNvPr id="3" name="TextBox 7"/>
        <xdr:cNvSpPr txBox="1">
          <a:spLocks noChangeArrowheads="1"/>
        </xdr:cNvSpPr>
      </xdr:nvSpPr>
      <xdr:spPr>
        <a:xfrm>
          <a:off x="4495800" y="1053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149</xdr:row>
      <xdr:rowOff>0</xdr:rowOff>
    </xdr:from>
    <xdr:to>
      <xdr:col>8</xdr:col>
      <xdr:colOff>523875</xdr:colOff>
      <xdr:row>149</xdr:row>
      <xdr:rowOff>0</xdr:rowOff>
    </xdr:to>
    <xdr:sp>
      <xdr:nvSpPr>
        <xdr:cNvPr id="1" name="Text 18"/>
        <xdr:cNvSpPr txBox="1">
          <a:spLocks noChangeArrowheads="1"/>
        </xdr:cNvSpPr>
      </xdr:nvSpPr>
      <xdr:spPr>
        <a:xfrm>
          <a:off x="371475" y="29337000"/>
          <a:ext cx="6105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95</xdr:row>
      <xdr:rowOff>0</xdr:rowOff>
    </xdr:from>
    <xdr:to>
      <xdr:col>8</xdr:col>
      <xdr:colOff>514350</xdr:colOff>
      <xdr:row>95</xdr:row>
      <xdr:rowOff>0</xdr:rowOff>
    </xdr:to>
    <xdr:sp>
      <xdr:nvSpPr>
        <xdr:cNvPr id="2" name="TextBox 2"/>
        <xdr:cNvSpPr txBox="1">
          <a:spLocks noChangeArrowheads="1"/>
        </xdr:cNvSpPr>
      </xdr:nvSpPr>
      <xdr:spPr>
        <a:xfrm>
          <a:off x="381000" y="18735675"/>
          <a:ext cx="6086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95</xdr:row>
      <xdr:rowOff>0</xdr:rowOff>
    </xdr:from>
    <xdr:to>
      <xdr:col>8</xdr:col>
      <xdr:colOff>447675</xdr:colOff>
      <xdr:row>95</xdr:row>
      <xdr:rowOff>0</xdr:rowOff>
    </xdr:to>
    <xdr:sp>
      <xdr:nvSpPr>
        <xdr:cNvPr id="3" name="TextBox 3"/>
        <xdr:cNvSpPr txBox="1">
          <a:spLocks noChangeArrowheads="1"/>
        </xdr:cNvSpPr>
      </xdr:nvSpPr>
      <xdr:spPr>
        <a:xfrm>
          <a:off x="361950" y="18735675"/>
          <a:ext cx="60388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24</xdr:row>
      <xdr:rowOff>0</xdr:rowOff>
    </xdr:from>
    <xdr:to>
      <xdr:col>8</xdr:col>
      <xdr:colOff>419100</xdr:colOff>
      <xdr:row>24</xdr:row>
      <xdr:rowOff>0</xdr:rowOff>
    </xdr:to>
    <xdr:sp>
      <xdr:nvSpPr>
        <xdr:cNvPr id="4" name="Text 18"/>
        <xdr:cNvSpPr txBox="1">
          <a:spLocks noChangeArrowheads="1"/>
        </xdr:cNvSpPr>
      </xdr:nvSpPr>
      <xdr:spPr>
        <a:xfrm>
          <a:off x="371475" y="4533900"/>
          <a:ext cx="60007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view="pageBreakPreview" zoomScaleSheetLayoutView="100" workbookViewId="0" topLeftCell="A32">
      <selection activeCell="A40" sqref="A40"/>
    </sheetView>
  </sheetViews>
  <sheetFormatPr defaultColWidth="9.140625" defaultRowHeight="12.75"/>
  <cols>
    <col min="1" max="1" width="53.7109375" style="28" customWidth="1"/>
    <col min="2" max="2" width="12.57421875" style="28" customWidth="1"/>
    <col min="3" max="3" width="3.7109375" style="28" customWidth="1"/>
    <col min="4" max="4" width="12.57421875" style="29" bestFit="1" customWidth="1"/>
    <col min="5" max="5" width="12.421875" style="28" customWidth="1"/>
    <col min="6" max="6" width="10.28125" style="29" bestFit="1" customWidth="1"/>
    <col min="7" max="7" width="2.00390625" style="28" customWidth="1"/>
    <col min="8" max="8" width="11.28125" style="29" bestFit="1" customWidth="1"/>
    <col min="9" max="16384" width="9.140625" style="28" customWidth="1"/>
  </cols>
  <sheetData>
    <row r="1" ht="15.75" customHeight="1">
      <c r="A1" s="1" t="s">
        <v>176</v>
      </c>
    </row>
    <row r="2" ht="15.75" customHeight="1">
      <c r="A2" s="52" t="s">
        <v>177</v>
      </c>
    </row>
    <row r="3" ht="15.75" customHeight="1">
      <c r="A3" s="52"/>
    </row>
    <row r="4" ht="15.75" customHeight="1">
      <c r="A4" s="34" t="s">
        <v>253</v>
      </c>
    </row>
    <row r="5" ht="15.75" customHeight="1">
      <c r="A5" s="34" t="s">
        <v>254</v>
      </c>
    </row>
    <row r="6" ht="15.75" customHeight="1">
      <c r="A6" s="34"/>
    </row>
    <row r="7" spans="2:4" ht="15.75" customHeight="1">
      <c r="B7" s="53" t="s">
        <v>252</v>
      </c>
      <c r="D7" s="53" t="s">
        <v>112</v>
      </c>
    </row>
    <row r="8" spans="2:4" ht="15.75" customHeight="1">
      <c r="B8" s="53" t="s">
        <v>113</v>
      </c>
      <c r="D8" s="53" t="s">
        <v>113</v>
      </c>
    </row>
    <row r="9" spans="2:4" ht="15.75" customHeight="1">
      <c r="B9" s="53" t="s">
        <v>255</v>
      </c>
      <c r="D9" s="53" t="s">
        <v>114</v>
      </c>
    </row>
    <row r="10" spans="2:4" ht="15.75" customHeight="1">
      <c r="B10" s="53" t="s">
        <v>195</v>
      </c>
      <c r="D10" s="53" t="s">
        <v>115</v>
      </c>
    </row>
    <row r="11" spans="2:4" ht="15.75" customHeight="1">
      <c r="B11" s="53" t="s">
        <v>102</v>
      </c>
      <c r="D11" s="53" t="s">
        <v>182</v>
      </c>
    </row>
    <row r="12" spans="2:4" ht="15.75" customHeight="1">
      <c r="B12" s="53" t="s">
        <v>240</v>
      </c>
      <c r="C12" s="34"/>
      <c r="D12" s="51" t="s">
        <v>178</v>
      </c>
    </row>
    <row r="13" spans="2:4" ht="15.75" customHeight="1">
      <c r="B13" s="53" t="s">
        <v>30</v>
      </c>
      <c r="C13" s="34"/>
      <c r="D13" s="53" t="s">
        <v>30</v>
      </c>
    </row>
    <row r="14" ht="15.75" customHeight="1">
      <c r="A14" s="34" t="s">
        <v>209</v>
      </c>
    </row>
    <row r="15" spans="1:8" s="4" customFormat="1" ht="15.75" customHeight="1">
      <c r="A15" s="7" t="s">
        <v>116</v>
      </c>
      <c r="B15" s="4">
        <v>63905</v>
      </c>
      <c r="D15" s="30">
        <v>62072</v>
      </c>
      <c r="E15" s="141"/>
      <c r="F15" s="30"/>
      <c r="H15" s="30"/>
    </row>
    <row r="16" spans="1:8" s="4" customFormat="1" ht="15.75" customHeight="1">
      <c r="A16" s="22"/>
      <c r="D16" s="30"/>
      <c r="F16" s="30"/>
      <c r="H16" s="30"/>
    </row>
    <row r="17" spans="1:8" s="4" customFormat="1" ht="15.75" customHeight="1">
      <c r="A17" s="6" t="s">
        <v>185</v>
      </c>
      <c r="D17" s="30"/>
      <c r="F17" s="30"/>
      <c r="H17" s="30"/>
    </row>
    <row r="18" spans="1:8" s="4" customFormat="1" ht="15.75" customHeight="1">
      <c r="A18" s="2" t="s">
        <v>20</v>
      </c>
      <c r="B18" s="4">
        <v>8</v>
      </c>
      <c r="D18" s="30">
        <v>9</v>
      </c>
      <c r="F18" s="30"/>
      <c r="H18" s="30"/>
    </row>
    <row r="19" spans="1:8" s="4" customFormat="1" ht="15.75" customHeight="1">
      <c r="A19" s="22"/>
      <c r="D19" s="30"/>
      <c r="F19" s="30"/>
      <c r="H19" s="30"/>
    </row>
    <row r="20" spans="1:8" s="4" customFormat="1" ht="15.75" customHeight="1">
      <c r="A20" s="11" t="s">
        <v>117</v>
      </c>
      <c r="D20" s="30"/>
      <c r="F20" s="30"/>
      <c r="H20" s="30"/>
    </row>
    <row r="21" spans="1:8" s="4" customFormat="1" ht="15.75" customHeight="1">
      <c r="A21" s="7" t="s">
        <v>31</v>
      </c>
      <c r="B21" s="142">
        <v>19252</v>
      </c>
      <c r="C21" s="37"/>
      <c r="D21" s="54">
        <v>17203</v>
      </c>
      <c r="E21" s="143"/>
      <c r="F21" s="19"/>
      <c r="G21" s="37"/>
      <c r="H21" s="30"/>
    </row>
    <row r="22" spans="1:8" s="4" customFormat="1" ht="15.75" customHeight="1">
      <c r="A22" s="7" t="s">
        <v>199</v>
      </c>
      <c r="B22" s="144">
        <v>23608</v>
      </c>
      <c r="C22" s="37"/>
      <c r="D22" s="55">
        <v>20661</v>
      </c>
      <c r="E22" s="37"/>
      <c r="F22" s="19"/>
      <c r="G22" s="37"/>
      <c r="H22" s="30"/>
    </row>
    <row r="23" spans="1:8" s="4" customFormat="1" ht="15.75" customHeight="1">
      <c r="A23" s="7" t="s">
        <v>55</v>
      </c>
      <c r="B23" s="144">
        <v>0</v>
      </c>
      <c r="C23" s="37"/>
      <c r="D23" s="55">
        <v>75</v>
      </c>
      <c r="E23" s="37"/>
      <c r="F23" s="19"/>
      <c r="G23" s="37"/>
      <c r="H23" s="30"/>
    </row>
    <row r="24" spans="1:8" s="4" customFormat="1" ht="15.75" customHeight="1">
      <c r="A24" s="7" t="s">
        <v>118</v>
      </c>
      <c r="B24" s="144">
        <v>0</v>
      </c>
      <c r="C24" s="37"/>
      <c r="D24" s="55">
        <v>1000</v>
      </c>
      <c r="E24" s="37"/>
      <c r="F24" s="19"/>
      <c r="G24" s="37"/>
      <c r="H24" s="30"/>
    </row>
    <row r="25" spans="1:8" s="4" customFormat="1" ht="15.75" customHeight="1">
      <c r="A25" s="7" t="s">
        <v>210</v>
      </c>
      <c r="B25" s="144">
        <v>1440</v>
      </c>
      <c r="C25" s="37"/>
      <c r="D25" s="56">
        <v>599</v>
      </c>
      <c r="E25" s="37"/>
      <c r="F25" s="19"/>
      <c r="G25" s="37"/>
      <c r="H25" s="30"/>
    </row>
    <row r="26" spans="1:8" s="4" customFormat="1" ht="15.75" customHeight="1">
      <c r="A26" s="37"/>
      <c r="B26" s="57">
        <f>SUM(B21:B25)</f>
        <v>44300</v>
      </c>
      <c r="C26" s="37"/>
      <c r="D26" s="57">
        <f>SUM(D21:D25)</f>
        <v>39538</v>
      </c>
      <c r="E26" s="37"/>
      <c r="F26" s="19"/>
      <c r="G26" s="37"/>
      <c r="H26" s="30"/>
    </row>
    <row r="27" spans="1:8" s="4" customFormat="1" ht="15.75" customHeight="1">
      <c r="A27" s="11" t="s">
        <v>120</v>
      </c>
      <c r="B27" s="144"/>
      <c r="C27" s="37"/>
      <c r="D27" s="55"/>
      <c r="E27" s="37"/>
      <c r="F27" s="19"/>
      <c r="G27" s="37"/>
      <c r="H27" s="30"/>
    </row>
    <row r="28" spans="1:8" s="4" customFormat="1" ht="15.75" customHeight="1">
      <c r="A28" s="7" t="s">
        <v>197</v>
      </c>
      <c r="B28" s="144">
        <v>7715</v>
      </c>
      <c r="C28" s="37"/>
      <c r="D28" s="55">
        <v>8109</v>
      </c>
      <c r="E28" s="37"/>
      <c r="F28" s="19"/>
      <c r="G28" s="37"/>
      <c r="H28" s="30"/>
    </row>
    <row r="29" spans="1:8" s="4" customFormat="1" ht="15.75" customHeight="1">
      <c r="A29" s="7" t="s">
        <v>198</v>
      </c>
      <c r="B29" s="144">
        <v>18197</v>
      </c>
      <c r="C29" s="37"/>
      <c r="D29" s="55">
        <v>12753</v>
      </c>
      <c r="E29" s="37"/>
      <c r="F29" s="19"/>
      <c r="G29" s="37"/>
      <c r="H29" s="30"/>
    </row>
    <row r="30" spans="1:8" s="4" customFormat="1" ht="15.75" customHeight="1">
      <c r="A30" s="7" t="s">
        <v>26</v>
      </c>
      <c r="B30" s="144">
        <v>317</v>
      </c>
      <c r="C30" s="37"/>
      <c r="D30" s="55">
        <v>332</v>
      </c>
      <c r="E30" s="37"/>
      <c r="F30" s="19"/>
      <c r="G30" s="37"/>
      <c r="H30" s="30"/>
    </row>
    <row r="31" spans="1:8" s="4" customFormat="1" ht="15.75" customHeight="1">
      <c r="A31" s="7"/>
      <c r="B31" s="57">
        <f>SUM(B28:B30)</f>
        <v>26229</v>
      </c>
      <c r="C31" s="37"/>
      <c r="D31" s="57">
        <f>SUM(D28:D30)</f>
        <v>21194</v>
      </c>
      <c r="E31" s="37"/>
      <c r="F31" s="19"/>
      <c r="G31" s="37"/>
      <c r="H31" s="30"/>
    </row>
    <row r="32" spans="1:8" s="4" customFormat="1" ht="15.75" customHeight="1">
      <c r="A32" s="7"/>
      <c r="D32" s="30"/>
      <c r="F32" s="30"/>
      <c r="H32" s="30"/>
    </row>
    <row r="33" spans="1:8" s="4" customFormat="1" ht="15.75" customHeight="1">
      <c r="A33" s="11" t="s">
        <v>189</v>
      </c>
      <c r="B33" s="4">
        <f>+B26-B31</f>
        <v>18071</v>
      </c>
      <c r="D33" s="4">
        <f>+D26-D31</f>
        <v>18344</v>
      </c>
      <c r="F33" s="30"/>
      <c r="H33" s="30"/>
    </row>
    <row r="34" spans="6:8" s="4" customFormat="1" ht="15.75" customHeight="1">
      <c r="F34" s="30"/>
      <c r="H34" s="30"/>
    </row>
    <row r="35" spans="2:8" s="4" customFormat="1" ht="15.75" customHeight="1" thickBot="1">
      <c r="B35" s="38">
        <f>+B15+B18+B33</f>
        <v>81984</v>
      </c>
      <c r="D35" s="38">
        <f>D15+D33+D18</f>
        <v>80425</v>
      </c>
      <c r="F35" s="30"/>
      <c r="H35" s="30"/>
    </row>
    <row r="36" spans="6:8" s="4" customFormat="1" ht="15.75" customHeight="1" thickTop="1">
      <c r="F36" s="30"/>
      <c r="H36" s="30"/>
    </row>
    <row r="37" spans="1:4" ht="15.75" customHeight="1">
      <c r="A37" s="34" t="s">
        <v>27</v>
      </c>
      <c r="B37" s="4">
        <v>48000</v>
      </c>
      <c r="D37" s="58">
        <v>48000</v>
      </c>
    </row>
    <row r="38" spans="1:4" ht="15.75" customHeight="1">
      <c r="A38" s="34" t="s">
        <v>21</v>
      </c>
      <c r="B38" s="37"/>
      <c r="D38" s="37"/>
    </row>
    <row r="39" spans="1:4" ht="15.75" customHeight="1">
      <c r="A39" s="28" t="s">
        <v>22</v>
      </c>
      <c r="B39" s="37">
        <v>9203</v>
      </c>
      <c r="D39" s="37">
        <v>9203</v>
      </c>
    </row>
    <row r="40" spans="1:5" ht="15.75" customHeight="1">
      <c r="A40" s="28" t="s">
        <v>272</v>
      </c>
      <c r="B40" s="37">
        <v>11580</v>
      </c>
      <c r="D40" s="37">
        <v>11883</v>
      </c>
      <c r="E40" s="145"/>
    </row>
    <row r="41" spans="1:5" ht="15.75" customHeight="1">
      <c r="A41" s="28" t="s">
        <v>200</v>
      </c>
      <c r="B41" s="37">
        <v>7611</v>
      </c>
      <c r="D41" s="37">
        <v>5699</v>
      </c>
      <c r="E41" s="40"/>
    </row>
    <row r="42" spans="1:4" ht="15.75" customHeight="1">
      <c r="A42" s="34" t="s">
        <v>201</v>
      </c>
      <c r="B42" s="59">
        <f>SUM(B37:B41)</f>
        <v>76394</v>
      </c>
      <c r="D42" s="59">
        <f>SUM(D37:D41)</f>
        <v>74785</v>
      </c>
    </row>
    <row r="43" spans="1:4" ht="15.75" customHeight="1">
      <c r="A43" s="34"/>
      <c r="B43" s="37"/>
      <c r="C43" s="43"/>
      <c r="D43" s="37"/>
    </row>
    <row r="44" spans="1:5" ht="15.75" customHeight="1">
      <c r="A44" s="34" t="s">
        <v>28</v>
      </c>
      <c r="B44" s="37">
        <v>5574</v>
      </c>
      <c r="D44" s="37">
        <v>5624</v>
      </c>
      <c r="E44" s="40"/>
    </row>
    <row r="45" spans="1:4" ht="15.75" customHeight="1">
      <c r="A45" s="34" t="s">
        <v>198</v>
      </c>
      <c r="B45" s="37">
        <v>16</v>
      </c>
      <c r="D45" s="37">
        <v>16</v>
      </c>
    </row>
    <row r="46" spans="1:5" ht="15.75" customHeight="1" thickBot="1">
      <c r="A46" s="34"/>
      <c r="B46" s="38">
        <f>+B42+B44+B45</f>
        <v>81984</v>
      </c>
      <c r="D46" s="38">
        <f>SUM(D42:D45)</f>
        <v>80425</v>
      </c>
      <c r="E46" s="40"/>
    </row>
    <row r="47" spans="1:8" ht="15.75" customHeight="1" thickTop="1">
      <c r="A47" s="41"/>
      <c r="B47" s="60"/>
      <c r="F47" s="61"/>
      <c r="H47" s="62"/>
    </row>
    <row r="48" spans="1:8" ht="15.75" customHeight="1">
      <c r="A48" s="63" t="s">
        <v>211</v>
      </c>
      <c r="B48" s="119">
        <f>+B49/192000</f>
        <v>0.39784375</v>
      </c>
      <c r="C48" s="66"/>
      <c r="D48" s="119">
        <f>+D49/192000</f>
        <v>0.38945833333333335</v>
      </c>
      <c r="F48" s="61"/>
      <c r="H48" s="62"/>
    </row>
    <row r="49" spans="1:8" ht="15.75" customHeight="1">
      <c r="A49" s="63" t="s">
        <v>212</v>
      </c>
      <c r="B49" s="37">
        <f>+B42-B18</f>
        <v>76386</v>
      </c>
      <c r="C49" s="37"/>
      <c r="D49" s="37">
        <f>+D42-D18</f>
        <v>74776</v>
      </c>
      <c r="F49" s="61"/>
      <c r="H49" s="62"/>
    </row>
    <row r="50" spans="1:8" ht="9" customHeight="1">
      <c r="A50" s="41"/>
      <c r="B50" s="60"/>
      <c r="F50" s="61"/>
      <c r="H50" s="62"/>
    </row>
    <row r="51" spans="1:9" ht="15.75" customHeight="1">
      <c r="A51" s="4"/>
      <c r="B51" s="40"/>
      <c r="F51" s="64"/>
      <c r="H51" s="65"/>
      <c r="I51" s="66"/>
    </row>
    <row r="52" spans="1:12" ht="15.75" customHeight="1">
      <c r="A52" s="155" t="s">
        <v>206</v>
      </c>
      <c r="B52" s="156"/>
      <c r="C52" s="156"/>
      <c r="D52" s="156"/>
      <c r="E52" s="7"/>
      <c r="F52" s="146"/>
      <c r="G52" s="146"/>
      <c r="H52" s="146"/>
      <c r="I52" s="116"/>
      <c r="J52" s="116"/>
      <c r="K52" s="2"/>
      <c r="L52" s="2"/>
    </row>
    <row r="53" spans="1:12" ht="15.75" customHeight="1">
      <c r="A53" s="156"/>
      <c r="B53" s="156"/>
      <c r="C53" s="156"/>
      <c r="D53" s="156"/>
      <c r="E53" s="107"/>
      <c r="F53" s="147"/>
      <c r="G53" s="147"/>
      <c r="H53" s="147"/>
      <c r="I53" s="114"/>
      <c r="J53" s="114"/>
      <c r="K53" s="115"/>
      <c r="L53" s="115"/>
    </row>
    <row r="54" spans="1:4" ht="15.75" customHeight="1">
      <c r="A54" s="88"/>
      <c r="B54" s="88"/>
      <c r="C54" s="88"/>
      <c r="D54" s="88"/>
    </row>
    <row r="55" ht="15.75" customHeight="1">
      <c r="A55" s="4"/>
    </row>
    <row r="56" ht="12.75">
      <c r="A56" s="4"/>
    </row>
    <row r="57" ht="12.75">
      <c r="A57" s="4"/>
    </row>
  </sheetData>
  <mergeCells count="1">
    <mergeCell ref="A52:D53"/>
  </mergeCells>
  <printOptions/>
  <pageMargins left="1.25" right="1" top="0.75" bottom="0.5" header="0.5" footer="0.5"/>
  <pageSetup fitToHeight="1" fitToWidth="1"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6"/>
  <sheetViews>
    <sheetView view="pageBreakPreview" zoomScaleSheetLayoutView="100" workbookViewId="0" topLeftCell="A17">
      <selection activeCell="A47" sqref="A47"/>
    </sheetView>
  </sheetViews>
  <sheetFormatPr defaultColWidth="9.140625" defaultRowHeight="12.75"/>
  <cols>
    <col min="1" max="1" width="40.57421875" style="28" customWidth="1"/>
    <col min="2" max="2" width="12.57421875" style="28" customWidth="1"/>
    <col min="3" max="3" width="2.00390625" style="28" customWidth="1"/>
    <col min="4" max="4" width="13.140625" style="29" customWidth="1"/>
    <col min="5" max="5" width="2.00390625" style="28" customWidth="1"/>
    <col min="6" max="6" width="11.140625" style="29" customWidth="1"/>
    <col min="7" max="7" width="2.00390625" style="28" customWidth="1"/>
    <col min="8" max="8" width="12.28125" style="29" customWidth="1"/>
    <col min="9" max="16384" width="9.140625" style="28" customWidth="1"/>
  </cols>
  <sheetData>
    <row r="1" spans="1:8" ht="15.75" customHeight="1">
      <c r="A1" s="1" t="s">
        <v>176</v>
      </c>
      <c r="B1" s="67"/>
      <c r="C1" s="67"/>
      <c r="D1" s="67"/>
      <c r="E1" s="67"/>
      <c r="F1" s="67"/>
      <c r="G1" s="67"/>
      <c r="H1" s="67"/>
    </row>
    <row r="2" spans="1:8" ht="15.75" customHeight="1">
      <c r="A2" s="52" t="s">
        <v>177</v>
      </c>
      <c r="B2" s="67"/>
      <c r="C2" s="67"/>
      <c r="D2" s="67"/>
      <c r="E2" s="67"/>
      <c r="F2" s="67"/>
      <c r="G2" s="67"/>
      <c r="H2" s="67"/>
    </row>
    <row r="3" spans="1:8" ht="15.75" customHeight="1">
      <c r="A3" s="68"/>
      <c r="B3" s="67"/>
      <c r="C3" s="67"/>
      <c r="D3" s="67"/>
      <c r="E3" s="67"/>
      <c r="F3" s="67"/>
      <c r="G3" s="67"/>
      <c r="H3" s="67"/>
    </row>
    <row r="4" ht="15.75" customHeight="1">
      <c r="A4" s="1" t="s">
        <v>32</v>
      </c>
    </row>
    <row r="5" ht="15.75" customHeight="1">
      <c r="A5" s="34" t="s">
        <v>256</v>
      </c>
    </row>
    <row r="6" spans="1:2" ht="15.75" customHeight="1">
      <c r="A6" s="34" t="s">
        <v>96</v>
      </c>
      <c r="B6" s="29"/>
    </row>
    <row r="7" spans="1:2" ht="15.75" customHeight="1">
      <c r="A7" s="34"/>
      <c r="B7" s="29"/>
    </row>
    <row r="8" spans="1:8" ht="15.75" customHeight="1">
      <c r="A8" s="34"/>
      <c r="B8" s="158" t="s">
        <v>97</v>
      </c>
      <c r="C8" s="158"/>
      <c r="D8" s="158"/>
      <c r="F8" s="158" t="s">
        <v>98</v>
      </c>
      <c r="G8" s="158"/>
      <c r="H8" s="158"/>
    </row>
    <row r="9" spans="2:8" ht="15.75" customHeight="1">
      <c r="B9" s="53" t="s">
        <v>195</v>
      </c>
      <c r="C9" s="53"/>
      <c r="D9" s="53" t="s">
        <v>99</v>
      </c>
      <c r="E9" s="53"/>
      <c r="F9" s="53" t="s">
        <v>124</v>
      </c>
      <c r="G9" s="53"/>
      <c r="H9" s="53" t="s">
        <v>99</v>
      </c>
    </row>
    <row r="10" spans="2:8" ht="15.75" customHeight="1">
      <c r="B10" s="53" t="s">
        <v>217</v>
      </c>
      <c r="C10" s="53"/>
      <c r="D10" s="53" t="s">
        <v>101</v>
      </c>
      <c r="E10" s="53"/>
      <c r="F10" s="118" t="s">
        <v>217</v>
      </c>
      <c r="G10" s="53"/>
      <c r="H10" s="53" t="s">
        <v>101</v>
      </c>
    </row>
    <row r="11" spans="2:8" ht="15.75" customHeight="1">
      <c r="B11" s="53" t="s">
        <v>102</v>
      </c>
      <c r="C11" s="53"/>
      <c r="D11" s="53" t="s">
        <v>102</v>
      </c>
      <c r="E11" s="53"/>
      <c r="F11" s="53" t="s">
        <v>103</v>
      </c>
      <c r="G11" s="53"/>
      <c r="H11" s="53" t="s">
        <v>104</v>
      </c>
    </row>
    <row r="12" spans="2:8" ht="15.75" customHeight="1">
      <c r="B12" s="69" t="s">
        <v>240</v>
      </c>
      <c r="C12" s="69"/>
      <c r="D12" s="69" t="s">
        <v>248</v>
      </c>
      <c r="E12" s="69"/>
      <c r="F12" s="69" t="s">
        <v>240</v>
      </c>
      <c r="G12" s="69"/>
      <c r="H12" s="69" t="s">
        <v>248</v>
      </c>
    </row>
    <row r="13" spans="2:8" ht="15.75" customHeight="1">
      <c r="B13" s="53" t="s">
        <v>30</v>
      </c>
      <c r="C13" s="34"/>
      <c r="D13" s="53" t="s">
        <v>30</v>
      </c>
      <c r="E13" s="34"/>
      <c r="F13" s="53" t="s">
        <v>30</v>
      </c>
      <c r="G13" s="34"/>
      <c r="H13" s="53" t="s">
        <v>30</v>
      </c>
    </row>
    <row r="14" ht="15.75" customHeight="1"/>
    <row r="15" spans="1:8" s="4" customFormat="1" ht="15.75" customHeight="1">
      <c r="A15" s="4" t="s">
        <v>33</v>
      </c>
      <c r="B15" s="4">
        <v>20277</v>
      </c>
      <c r="D15" s="30" t="s">
        <v>39</v>
      </c>
      <c r="F15" s="4">
        <f>19182+B15</f>
        <v>39459</v>
      </c>
      <c r="H15" s="30" t="s">
        <v>39</v>
      </c>
    </row>
    <row r="16" spans="4:8" s="4" customFormat="1" ht="15.75" customHeight="1">
      <c r="D16" s="30"/>
      <c r="H16" s="30"/>
    </row>
    <row r="17" spans="1:8" s="4" customFormat="1" ht="15.75" customHeight="1">
      <c r="A17" s="4" t="s">
        <v>34</v>
      </c>
      <c r="B17" s="4">
        <v>-16451</v>
      </c>
      <c r="D17" s="30" t="s">
        <v>39</v>
      </c>
      <c r="F17" s="4">
        <f>-16292+B17</f>
        <v>-32743</v>
      </c>
      <c r="H17" s="30" t="s">
        <v>39</v>
      </c>
    </row>
    <row r="18" spans="2:8" s="4" customFormat="1" ht="15.75" customHeight="1">
      <c r="B18" s="5"/>
      <c r="D18" s="5"/>
      <c r="F18" s="5"/>
      <c r="H18" s="5"/>
    </row>
    <row r="19" spans="1:8" s="4" customFormat="1" ht="15.75" customHeight="1">
      <c r="A19" s="4" t="s">
        <v>105</v>
      </c>
      <c r="B19" s="4">
        <f>SUM(B15:B18)</f>
        <v>3826</v>
      </c>
      <c r="D19" s="30" t="s">
        <v>39</v>
      </c>
      <c r="F19" s="4">
        <f>SUM(F15:F18)</f>
        <v>6716</v>
      </c>
      <c r="H19" s="30" t="s">
        <v>39</v>
      </c>
    </row>
    <row r="20" spans="2:8" s="4" customFormat="1" ht="15.75" customHeight="1">
      <c r="B20" s="154"/>
      <c r="D20" s="30"/>
      <c r="H20" s="30"/>
    </row>
    <row r="21" spans="1:8" s="4" customFormat="1" ht="15.75" customHeight="1">
      <c r="A21" s="28" t="s">
        <v>35</v>
      </c>
      <c r="B21" s="4">
        <v>6</v>
      </c>
      <c r="D21" s="30" t="s">
        <v>39</v>
      </c>
      <c r="F21" s="4">
        <f>124+B21</f>
        <v>130</v>
      </c>
      <c r="H21" s="30" t="s">
        <v>39</v>
      </c>
    </row>
    <row r="22" spans="4:8" s="4" customFormat="1" ht="15.75" customHeight="1">
      <c r="D22" s="30"/>
      <c r="H22" s="30"/>
    </row>
    <row r="23" spans="1:8" s="4" customFormat="1" ht="15.75" customHeight="1">
      <c r="A23" s="2" t="s">
        <v>89</v>
      </c>
      <c r="B23" s="4">
        <v>-1193</v>
      </c>
      <c r="D23" s="30" t="s">
        <v>39</v>
      </c>
      <c r="F23" s="4">
        <f>-528-1007+B23</f>
        <v>-2728</v>
      </c>
      <c r="H23" s="30" t="s">
        <v>39</v>
      </c>
    </row>
    <row r="24" spans="1:8" s="4" customFormat="1" ht="15.75" customHeight="1">
      <c r="A24" s="2"/>
      <c r="D24" s="30"/>
      <c r="H24" s="30"/>
    </row>
    <row r="25" spans="1:8" s="4" customFormat="1" ht="15.75" customHeight="1">
      <c r="A25" s="2" t="s">
        <v>36</v>
      </c>
      <c r="B25" s="4">
        <v>-892</v>
      </c>
      <c r="D25" s="30" t="s">
        <v>39</v>
      </c>
      <c r="F25" s="4">
        <f>-677+B25</f>
        <v>-1569</v>
      </c>
      <c r="H25" s="30" t="s">
        <v>39</v>
      </c>
    </row>
    <row r="26" spans="1:8" s="4" customFormat="1" ht="15.75" customHeight="1">
      <c r="A26" s="28"/>
      <c r="B26" s="31"/>
      <c r="D26" s="31"/>
      <c r="F26" s="31"/>
      <c r="H26" s="31"/>
    </row>
    <row r="27" spans="1:8" s="4" customFormat="1" ht="15.75" customHeight="1">
      <c r="A27" s="28" t="s">
        <v>106</v>
      </c>
      <c r="B27" s="30">
        <f>SUM(B19:B26)</f>
        <v>1747</v>
      </c>
      <c r="C27" s="30">
        <f>SUM(C19:C26)</f>
        <v>0</v>
      </c>
      <c r="D27" s="30" t="s">
        <v>39</v>
      </c>
      <c r="F27" s="30">
        <f>SUM(F19:F26)</f>
        <v>2549</v>
      </c>
      <c r="G27" s="30">
        <f>SUM(G19:G26)</f>
        <v>0</v>
      </c>
      <c r="H27" s="30" t="s">
        <v>39</v>
      </c>
    </row>
    <row r="28" s="4" customFormat="1" ht="15.75" customHeight="1">
      <c r="A28" s="28"/>
    </row>
    <row r="29" spans="1:8" s="4" customFormat="1" ht="15.75" customHeight="1">
      <c r="A29" s="2" t="s">
        <v>37</v>
      </c>
      <c r="B29" s="30">
        <v>-197</v>
      </c>
      <c r="D29" s="30" t="s">
        <v>39</v>
      </c>
      <c r="F29" s="30">
        <f>-119+B29</f>
        <v>-316</v>
      </c>
      <c r="H29" s="30" t="s">
        <v>39</v>
      </c>
    </row>
    <row r="30" spans="1:8" s="4" customFormat="1" ht="15.75" customHeight="1">
      <c r="A30" s="28"/>
      <c r="B30" s="31"/>
      <c r="C30" s="37"/>
      <c r="D30" s="31"/>
      <c r="E30" s="37"/>
      <c r="F30" s="31"/>
      <c r="G30" s="37"/>
      <c r="H30" s="31"/>
    </row>
    <row r="31" spans="1:8" s="4" customFormat="1" ht="15.75" customHeight="1">
      <c r="A31" s="28" t="s">
        <v>107</v>
      </c>
      <c r="B31" s="37"/>
      <c r="D31" s="37"/>
      <c r="F31" s="37"/>
      <c r="H31" s="37"/>
    </row>
    <row r="32" spans="1:8" s="4" customFormat="1" ht="15.75" customHeight="1">
      <c r="A32" s="28" t="s">
        <v>273</v>
      </c>
      <c r="B32" s="30">
        <f>SUM(B27:B31)</f>
        <v>1550</v>
      </c>
      <c r="D32" s="30" t="s">
        <v>39</v>
      </c>
      <c r="F32" s="30">
        <f>SUM(F27:F31)</f>
        <v>2233</v>
      </c>
      <c r="H32" s="30" t="s">
        <v>39</v>
      </c>
    </row>
    <row r="33" s="4" customFormat="1" ht="15.75" customHeight="1">
      <c r="A33" s="28"/>
    </row>
    <row r="34" spans="1:8" s="4" customFormat="1" ht="15.75" customHeight="1">
      <c r="A34" s="28" t="s">
        <v>274</v>
      </c>
      <c r="B34" s="30">
        <v>151</v>
      </c>
      <c r="D34" s="30" t="s">
        <v>39</v>
      </c>
      <c r="F34" s="30">
        <f>152+B34</f>
        <v>303</v>
      </c>
      <c r="H34" s="30" t="s">
        <v>39</v>
      </c>
    </row>
    <row r="35" spans="1:8" s="4" customFormat="1" ht="15.75" customHeight="1">
      <c r="A35" s="28"/>
      <c r="B35" s="31"/>
      <c r="D35" s="31"/>
      <c r="F35" s="31"/>
      <c r="H35" s="31"/>
    </row>
    <row r="36" spans="1:8" s="4" customFormat="1" ht="15.75" customHeight="1">
      <c r="A36" s="34" t="s">
        <v>213</v>
      </c>
      <c r="B36" s="30">
        <f>SUM(B32:B34)</f>
        <v>1701</v>
      </c>
      <c r="D36" s="30" t="s">
        <v>39</v>
      </c>
      <c r="F36" s="30">
        <f>SUM(F32:F34)</f>
        <v>2536</v>
      </c>
      <c r="H36" s="30" t="s">
        <v>39</v>
      </c>
    </row>
    <row r="37" spans="1:8" s="4" customFormat="1" ht="15.75" customHeight="1">
      <c r="A37" s="28"/>
      <c r="B37" s="30"/>
      <c r="D37" s="30"/>
      <c r="F37" s="30"/>
      <c r="H37" s="30"/>
    </row>
    <row r="38" spans="1:8" s="4" customFormat="1" ht="15.75" customHeight="1">
      <c r="A38" s="28" t="s">
        <v>26</v>
      </c>
      <c r="B38" s="30">
        <v>-465</v>
      </c>
      <c r="D38" s="30" t="s">
        <v>39</v>
      </c>
      <c r="F38" s="30">
        <f>-159+B38</f>
        <v>-624</v>
      </c>
      <c r="H38" s="30" t="s">
        <v>39</v>
      </c>
    </row>
    <row r="39" spans="1:8" s="4" customFormat="1" ht="15.75" customHeight="1">
      <c r="A39" s="28"/>
      <c r="B39" s="31"/>
      <c r="D39" s="31"/>
      <c r="F39" s="31"/>
      <c r="H39" s="31"/>
    </row>
    <row r="40" spans="1:8" s="4" customFormat="1" ht="15.75" customHeight="1" thickBot="1">
      <c r="A40" s="34" t="s">
        <v>257</v>
      </c>
      <c r="B40" s="39">
        <f>SUM(B36:B39)</f>
        <v>1236</v>
      </c>
      <c r="D40" s="39" t="s">
        <v>39</v>
      </c>
      <c r="F40" s="39">
        <f>SUM(F36:F39)</f>
        <v>1912</v>
      </c>
      <c r="H40" s="39" t="s">
        <v>39</v>
      </c>
    </row>
    <row r="41" spans="2:8" s="4" customFormat="1" ht="15.75" customHeight="1" thickTop="1">
      <c r="B41" s="37"/>
      <c r="C41" s="37"/>
      <c r="D41" s="19"/>
      <c r="E41" s="37"/>
      <c r="F41" s="37"/>
      <c r="G41" s="37"/>
      <c r="H41" s="19"/>
    </row>
    <row r="42" spans="1:8" s="4" customFormat="1" ht="10.5" customHeight="1">
      <c r="A42" s="138"/>
      <c r="B42" s="18"/>
      <c r="D42" s="19"/>
      <c r="F42" s="18"/>
      <c r="H42" s="19"/>
    </row>
    <row r="43" spans="1:8" s="4" customFormat="1" ht="15.75" customHeight="1" thickBot="1">
      <c r="A43" s="35" t="s">
        <v>258</v>
      </c>
      <c r="B43" s="153">
        <v>0.64</v>
      </c>
      <c r="D43" s="21" t="s">
        <v>39</v>
      </c>
      <c r="F43" s="148">
        <v>1</v>
      </c>
      <c r="H43" s="21" t="s">
        <v>39</v>
      </c>
    </row>
    <row r="44" spans="1:8" s="4" customFormat="1" ht="15.75" customHeight="1" thickTop="1">
      <c r="A44" s="28"/>
      <c r="D44" s="30"/>
      <c r="F44" s="30"/>
      <c r="H44" s="30"/>
    </row>
    <row r="45" spans="1:8" s="4" customFormat="1" ht="15.75" customHeight="1" thickBot="1">
      <c r="A45" s="28" t="s">
        <v>109</v>
      </c>
      <c r="B45" s="20">
        <v>0</v>
      </c>
      <c r="D45" s="21" t="s">
        <v>39</v>
      </c>
      <c r="F45" s="20">
        <v>0</v>
      </c>
      <c r="H45" s="21" t="s">
        <v>39</v>
      </c>
    </row>
    <row r="46" spans="1:8" s="4" customFormat="1" ht="15.75" customHeight="1" thickTop="1">
      <c r="A46" s="28"/>
      <c r="B46" s="18"/>
      <c r="D46" s="19"/>
      <c r="F46" s="18"/>
      <c r="H46" s="19"/>
    </row>
    <row r="47" spans="1:8" s="4" customFormat="1" ht="15.75" customHeight="1">
      <c r="A47" s="28" t="s">
        <v>110</v>
      </c>
      <c r="B47" s="18"/>
      <c r="D47" s="19"/>
      <c r="F47" s="18"/>
      <c r="H47" s="19"/>
    </row>
    <row r="48" spans="4:8" s="4" customFormat="1" ht="15.75" customHeight="1">
      <c r="D48" s="30"/>
      <c r="F48" s="30"/>
      <c r="H48" s="30"/>
    </row>
    <row r="49" spans="1:8" s="4" customFormat="1" ht="15.75" customHeight="1">
      <c r="A49" s="4" t="s">
        <v>111</v>
      </c>
      <c r="D49" s="30"/>
      <c r="F49" s="30"/>
      <c r="H49" s="30"/>
    </row>
    <row r="50" spans="4:8" s="4" customFormat="1" ht="15.75" customHeight="1">
      <c r="D50" s="30"/>
      <c r="F50" s="30"/>
      <c r="H50" s="30"/>
    </row>
    <row r="51" spans="1:8" s="4" customFormat="1" ht="15.75" customHeight="1">
      <c r="A51" s="159" t="s">
        <v>259</v>
      </c>
      <c r="B51" s="159"/>
      <c r="C51" s="159"/>
      <c r="D51" s="159"/>
      <c r="E51" s="159"/>
      <c r="F51" s="159"/>
      <c r="G51" s="159"/>
      <c r="H51" s="159"/>
    </row>
    <row r="52" spans="1:8" s="4" customFormat="1" ht="15.75" customHeight="1">
      <c r="A52" s="159"/>
      <c r="B52" s="159"/>
      <c r="C52" s="159"/>
      <c r="D52" s="159"/>
      <c r="E52" s="159"/>
      <c r="F52" s="159"/>
      <c r="G52" s="159"/>
      <c r="H52" s="159"/>
    </row>
    <row r="53" spans="4:8" s="4" customFormat="1" ht="15.75" customHeight="1">
      <c r="D53" s="30"/>
      <c r="F53" s="30"/>
      <c r="H53" s="30"/>
    </row>
    <row r="54" spans="1:8" s="4" customFormat="1" ht="15.75" customHeight="1">
      <c r="A54" s="155" t="s">
        <v>219</v>
      </c>
      <c r="B54" s="157"/>
      <c r="C54" s="157"/>
      <c r="D54" s="157"/>
      <c r="E54" s="157"/>
      <c r="F54" s="157"/>
      <c r="G54" s="157"/>
      <c r="H54" s="157"/>
    </row>
    <row r="55" spans="1:8" s="4" customFormat="1" ht="15.75" customHeight="1">
      <c r="A55" s="157"/>
      <c r="B55" s="157"/>
      <c r="C55" s="157"/>
      <c r="D55" s="157"/>
      <c r="E55" s="157"/>
      <c r="F55" s="157"/>
      <c r="G55" s="157"/>
      <c r="H55" s="157"/>
    </row>
    <row r="56" spans="1:8" ht="15.75" customHeight="1">
      <c r="A56" s="88"/>
      <c r="B56" s="88"/>
      <c r="C56" s="88"/>
      <c r="D56" s="88"/>
      <c r="E56" s="88"/>
      <c r="F56" s="88"/>
      <c r="G56" s="88"/>
      <c r="H56" s="88"/>
    </row>
    <row r="57" ht="15.75" customHeight="1"/>
    <row r="58" ht="15.75" customHeight="1"/>
    <row r="59" ht="15.75" customHeight="1"/>
    <row r="60" ht="15.75" customHeight="1"/>
    <row r="61" ht="15.75" customHeight="1"/>
  </sheetData>
  <mergeCells count="4">
    <mergeCell ref="A54:H55"/>
    <mergeCell ref="F8:H8"/>
    <mergeCell ref="B8:D8"/>
    <mergeCell ref="A51:H52"/>
  </mergeCells>
  <printOptions/>
  <pageMargins left="1" right="0.75" top="0.5" bottom="0.5" header="0.5" footer="0.5"/>
  <pageSetup fitToHeight="1" fitToWidth="1"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workbookViewId="0" topLeftCell="A1">
      <selection activeCell="D10" sqref="D10"/>
    </sheetView>
  </sheetViews>
  <sheetFormatPr defaultColWidth="9.140625" defaultRowHeight="12.75"/>
  <cols>
    <col min="1" max="1" width="36.28125" style="13" customWidth="1"/>
    <col min="2" max="6" width="11.7109375" style="9" customWidth="1"/>
    <col min="7" max="16384" width="9.140625" style="13" customWidth="1"/>
  </cols>
  <sheetData>
    <row r="1" ht="12.75">
      <c r="A1" s="1" t="s">
        <v>176</v>
      </c>
    </row>
    <row r="2" ht="12.75">
      <c r="A2" s="48" t="s">
        <v>177</v>
      </c>
    </row>
    <row r="3" ht="12.75">
      <c r="A3" s="12"/>
    </row>
    <row r="4" ht="12.75">
      <c r="A4" s="14" t="s">
        <v>40</v>
      </c>
    </row>
    <row r="5" ht="12.75">
      <c r="A5" s="14" t="s">
        <v>256</v>
      </c>
    </row>
    <row r="6" ht="12.75">
      <c r="A6" s="14" t="s">
        <v>96</v>
      </c>
    </row>
    <row r="7" spans="1:5" ht="12.75">
      <c r="A7" s="14"/>
      <c r="E7" s="3"/>
    </row>
    <row r="8" spans="3:5" ht="12.75">
      <c r="C8" s="160" t="s">
        <v>24</v>
      </c>
      <c r="D8" s="160"/>
      <c r="E8" s="49" t="s">
        <v>41</v>
      </c>
    </row>
    <row r="9" spans="2:7" ht="12.75">
      <c r="B9" s="47" t="s">
        <v>54</v>
      </c>
      <c r="C9" s="3" t="s">
        <v>54</v>
      </c>
      <c r="D9" s="47" t="s">
        <v>277</v>
      </c>
      <c r="E9" s="3" t="s">
        <v>42</v>
      </c>
      <c r="G9" s="15"/>
    </row>
    <row r="10" spans="2:7" ht="12.75">
      <c r="B10" s="47" t="s">
        <v>123</v>
      </c>
      <c r="C10" s="3" t="s">
        <v>268</v>
      </c>
      <c r="D10" s="47" t="s">
        <v>278</v>
      </c>
      <c r="E10" s="3" t="s">
        <v>269</v>
      </c>
      <c r="F10" s="47" t="s">
        <v>25</v>
      </c>
      <c r="G10" s="15"/>
    </row>
    <row r="11" spans="2:7" ht="12.75">
      <c r="B11" s="47" t="s">
        <v>30</v>
      </c>
      <c r="C11" s="47" t="s">
        <v>30</v>
      </c>
      <c r="D11" s="47" t="s">
        <v>30</v>
      </c>
      <c r="E11" s="47" t="s">
        <v>30</v>
      </c>
      <c r="F11" s="47" t="s">
        <v>30</v>
      </c>
      <c r="G11" s="15"/>
    </row>
    <row r="12" spans="2:7" ht="12.75">
      <c r="B12" s="16"/>
      <c r="C12" s="16"/>
      <c r="D12" s="16"/>
      <c r="E12" s="16"/>
      <c r="F12" s="16"/>
      <c r="G12" s="15"/>
    </row>
    <row r="13" spans="1:6" ht="12.75">
      <c r="A13" s="2" t="s">
        <v>236</v>
      </c>
      <c r="B13" s="26">
        <v>48000</v>
      </c>
      <c r="C13" s="26">
        <v>9203</v>
      </c>
      <c r="D13" s="26">
        <v>11883</v>
      </c>
      <c r="E13" s="9">
        <v>5699</v>
      </c>
      <c r="F13" s="26">
        <f>SUM(B13:E13)</f>
        <v>74785</v>
      </c>
    </row>
    <row r="15" spans="1:6" ht="12.75">
      <c r="A15" s="50" t="s">
        <v>275</v>
      </c>
      <c r="B15" s="17">
        <v>0</v>
      </c>
      <c r="C15" s="17">
        <v>0</v>
      </c>
      <c r="D15" s="17">
        <v>-303</v>
      </c>
      <c r="E15" s="17">
        <v>0</v>
      </c>
      <c r="F15" s="17">
        <f>SUM(B15:E15)</f>
        <v>-303</v>
      </c>
    </row>
    <row r="16" spans="1:6" ht="12.75">
      <c r="A16" s="50"/>
      <c r="B16" s="17"/>
      <c r="C16" s="17"/>
      <c r="D16" s="17"/>
      <c r="E16" s="17"/>
      <c r="F16" s="17"/>
    </row>
    <row r="17" spans="1:6" ht="12.75">
      <c r="A17" s="13" t="s">
        <v>257</v>
      </c>
      <c r="B17" s="17">
        <v>0</v>
      </c>
      <c r="C17" s="17">
        <v>0</v>
      </c>
      <c r="D17" s="17">
        <v>0</v>
      </c>
      <c r="E17" s="17">
        <f>'IS'!F40</f>
        <v>1912</v>
      </c>
      <c r="F17" s="9">
        <f>SUM(B17:E17)</f>
        <v>1912</v>
      </c>
    </row>
    <row r="18" ht="12.75">
      <c r="A18" s="7"/>
    </row>
    <row r="19" spans="1:6" ht="13.5" thickBot="1">
      <c r="A19" s="7" t="s">
        <v>249</v>
      </c>
      <c r="B19" s="25">
        <f>SUM(B13:B17)</f>
        <v>48000</v>
      </c>
      <c r="C19" s="25">
        <f>SUM(C13:C17)</f>
        <v>9203</v>
      </c>
      <c r="D19" s="25">
        <f>SUM(D13:D17)</f>
        <v>11580</v>
      </c>
      <c r="E19" s="25">
        <f>SUM(E13:E17)</f>
        <v>7611</v>
      </c>
      <c r="F19" s="25">
        <f>SUM(F13:F17)</f>
        <v>76394</v>
      </c>
    </row>
    <row r="20" ht="13.5" thickTop="1">
      <c r="A20" s="7"/>
    </row>
    <row r="21" ht="12.75">
      <c r="A21" s="7"/>
    </row>
    <row r="22" spans="1:6" ht="12.75">
      <c r="A22" s="2" t="s">
        <v>43</v>
      </c>
      <c r="B22" s="26" t="s">
        <v>119</v>
      </c>
      <c r="C22" s="26">
        <v>0</v>
      </c>
      <c r="D22" s="26">
        <v>0</v>
      </c>
      <c r="E22" s="9">
        <v>-3</v>
      </c>
      <c r="F22" s="26">
        <v>-3</v>
      </c>
    </row>
    <row r="24" spans="1:6" ht="12.75">
      <c r="A24" s="13" t="s">
        <v>44</v>
      </c>
      <c r="B24" s="9">
        <v>37469</v>
      </c>
      <c r="C24" s="9">
        <v>0</v>
      </c>
      <c r="D24" s="9">
        <v>0</v>
      </c>
      <c r="E24" s="9">
        <v>0</v>
      </c>
      <c r="F24" s="9">
        <f>SUM(B24:E24)</f>
        <v>37469</v>
      </c>
    </row>
    <row r="26" spans="1:6" ht="12.75">
      <c r="A26" s="13" t="s">
        <v>23</v>
      </c>
      <c r="B26" s="98">
        <v>10531</v>
      </c>
      <c r="C26" s="101">
        <v>10531</v>
      </c>
      <c r="D26" s="27">
        <v>0</v>
      </c>
      <c r="E26" s="27">
        <v>0</v>
      </c>
      <c r="F26" s="70">
        <f>SUM(B26:E26)</f>
        <v>21062</v>
      </c>
    </row>
    <row r="27" spans="1:6" ht="15.75" customHeight="1">
      <c r="A27" s="13" t="s">
        <v>1</v>
      </c>
      <c r="B27" s="100">
        <v>0</v>
      </c>
      <c r="C27" s="102">
        <v>-1328</v>
      </c>
      <c r="D27" s="10">
        <v>0</v>
      </c>
      <c r="E27" s="10">
        <v>0</v>
      </c>
      <c r="F27" s="72">
        <f>SUM(B27:E27)</f>
        <v>-1328</v>
      </c>
    </row>
    <row r="28" spans="2:6" ht="13.5" customHeight="1">
      <c r="B28" s="9">
        <f>SUM(B26:B27)</f>
        <v>10531</v>
      </c>
      <c r="C28" s="26">
        <f>SUM(C26:C27)</f>
        <v>9203</v>
      </c>
      <c r="D28" s="9">
        <f>SUM(D26:D27)</f>
        <v>0</v>
      </c>
      <c r="E28" s="9">
        <f>SUM(E26:E27)</f>
        <v>0</v>
      </c>
      <c r="F28" s="9">
        <f>+F26+F27</f>
        <v>19734</v>
      </c>
    </row>
    <row r="29" ht="12.75">
      <c r="C29" s="26"/>
    </row>
    <row r="30" spans="1:3" ht="15.75" customHeight="1">
      <c r="A30" s="42"/>
      <c r="C30" s="26"/>
    </row>
    <row r="31" spans="1:6" ht="13.5" customHeight="1">
      <c r="A31" s="50" t="s">
        <v>95</v>
      </c>
      <c r="B31" s="98"/>
      <c r="C31" s="27"/>
      <c r="D31" s="27"/>
      <c r="E31" s="27"/>
      <c r="F31" s="70"/>
    </row>
    <row r="32" spans="1:6" ht="12.75">
      <c r="A32" s="50" t="s">
        <v>93</v>
      </c>
      <c r="B32" s="99">
        <v>0</v>
      </c>
      <c r="C32" s="17">
        <v>0</v>
      </c>
      <c r="D32" s="17">
        <v>12136</v>
      </c>
      <c r="E32" s="17">
        <v>0</v>
      </c>
      <c r="F32" s="71">
        <f>SUM(B32:E32)</f>
        <v>12136</v>
      </c>
    </row>
    <row r="33" spans="1:6" ht="12.75">
      <c r="A33" s="50" t="s">
        <v>275</v>
      </c>
      <c r="B33" s="100">
        <v>0</v>
      </c>
      <c r="C33" s="10">
        <v>0</v>
      </c>
      <c r="D33" s="10">
        <v>-253</v>
      </c>
      <c r="E33" s="10">
        <v>0</v>
      </c>
      <c r="F33" s="72">
        <f>SUM(B33:E33)</f>
        <v>-253</v>
      </c>
    </row>
    <row r="34" spans="1:6" ht="12.75">
      <c r="A34" s="50" t="s">
        <v>0</v>
      </c>
      <c r="B34" s="17">
        <f>SUM(B32:B33)</f>
        <v>0</v>
      </c>
      <c r="C34" s="17">
        <f>SUM(C32:C33)</f>
        <v>0</v>
      </c>
      <c r="D34" s="17">
        <f>SUM(D32:D33)</f>
        <v>11883</v>
      </c>
      <c r="E34" s="17">
        <f>SUM(E32:E33)</f>
        <v>0</v>
      </c>
      <c r="F34" s="17">
        <f>+F32+F33</f>
        <v>11883</v>
      </c>
    </row>
    <row r="35" spans="1:6" ht="12.75">
      <c r="A35" s="50"/>
      <c r="B35" s="17"/>
      <c r="C35" s="17"/>
      <c r="D35" s="17"/>
      <c r="E35" s="17"/>
      <c r="F35" s="17"/>
    </row>
    <row r="36" spans="1:6" ht="12.75">
      <c r="A36" s="50"/>
      <c r="B36" s="17"/>
      <c r="C36" s="17"/>
      <c r="D36" s="17"/>
      <c r="E36" s="17"/>
      <c r="F36" s="17"/>
    </row>
    <row r="37" spans="1:7" ht="12.75">
      <c r="A37" s="13" t="s">
        <v>108</v>
      </c>
      <c r="B37" s="17">
        <v>0</v>
      </c>
      <c r="C37" s="17">
        <v>0</v>
      </c>
      <c r="D37" s="17">
        <v>0</v>
      </c>
      <c r="E37" s="17">
        <v>5702</v>
      </c>
      <c r="F37" s="9">
        <f>SUM(B37:E37)</f>
        <v>5702</v>
      </c>
      <c r="G37" s="24"/>
    </row>
    <row r="38" ht="12.75">
      <c r="A38" s="7"/>
    </row>
    <row r="39" spans="1:6" ht="13.5" thickBot="1">
      <c r="A39" s="7" t="s">
        <v>13</v>
      </c>
      <c r="B39" s="25">
        <f>+B24+B28</f>
        <v>48000</v>
      </c>
      <c r="C39" s="25">
        <f>+C28</f>
        <v>9203</v>
      </c>
      <c r="D39" s="25">
        <f>+D34</f>
        <v>11883</v>
      </c>
      <c r="E39" s="25">
        <f>+E22+E37</f>
        <v>5699</v>
      </c>
      <c r="F39" s="25">
        <f>+F22+F24+F28+F34+F37</f>
        <v>74785</v>
      </c>
    </row>
    <row r="40" ht="13.5" thickTop="1"/>
    <row r="41" ht="12.75">
      <c r="A41" s="9" t="s">
        <v>121</v>
      </c>
    </row>
    <row r="42" ht="12.75">
      <c r="A42" s="9"/>
    </row>
    <row r="43" ht="12.75">
      <c r="A43" s="7" t="s">
        <v>122</v>
      </c>
    </row>
    <row r="44" spans="1:6" ht="12.75">
      <c r="A44" s="7"/>
      <c r="B44" s="23"/>
      <c r="C44" s="23"/>
      <c r="D44" s="23"/>
      <c r="E44" s="23"/>
      <c r="F44" s="23"/>
    </row>
    <row r="45" spans="1:6" ht="12.75">
      <c r="A45" s="155" t="s">
        <v>218</v>
      </c>
      <c r="B45" s="156"/>
      <c r="C45" s="156"/>
      <c r="D45" s="156"/>
      <c r="E45" s="156"/>
      <c r="F45" s="156"/>
    </row>
    <row r="46" spans="1:6" ht="12.75">
      <c r="A46" s="156"/>
      <c r="B46" s="156"/>
      <c r="C46" s="156"/>
      <c r="D46" s="156"/>
      <c r="E46" s="156"/>
      <c r="F46" s="156"/>
    </row>
    <row r="47" spans="2:6" ht="12.75">
      <c r="B47" s="23"/>
      <c r="C47" s="23"/>
      <c r="D47" s="23"/>
      <c r="E47" s="23"/>
      <c r="F47" s="23"/>
    </row>
    <row r="48" ht="12.75">
      <c r="A48" s="7"/>
    </row>
    <row r="49" ht="12.75">
      <c r="A49" s="9"/>
    </row>
    <row r="50" ht="12.75">
      <c r="A50" s="9"/>
    </row>
    <row r="51" ht="12.75">
      <c r="A51" s="9"/>
    </row>
  </sheetData>
  <mergeCells count="2">
    <mergeCell ref="A45:F46"/>
    <mergeCell ref="C8:D8"/>
  </mergeCells>
  <printOptions horizontalCentered="1"/>
  <pageMargins left="1" right="0.75" top="0.5" bottom="0.5" header="0.5" footer="0.5"/>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71"/>
  <sheetViews>
    <sheetView zoomScaleSheetLayoutView="100" workbookViewId="0" topLeftCell="A37">
      <selection activeCell="B67" sqref="B67"/>
    </sheetView>
  </sheetViews>
  <sheetFormatPr defaultColWidth="9.140625" defaultRowHeight="12.75"/>
  <cols>
    <col min="1" max="1" width="3.140625" style="28" customWidth="1"/>
    <col min="2" max="2" width="48.7109375" style="28" customWidth="1"/>
    <col min="3" max="3" width="12.7109375" style="4" customWidth="1"/>
    <col min="4" max="4" width="2.8515625" style="28" customWidth="1"/>
    <col min="5" max="5" width="12.7109375" style="4" customWidth="1"/>
    <col min="6" max="16384" width="9.140625" style="28" customWidth="1"/>
  </cols>
  <sheetData>
    <row r="1" ht="12.75">
      <c r="A1" s="1" t="s">
        <v>176</v>
      </c>
    </row>
    <row r="2" ht="12.75">
      <c r="A2" s="52" t="s">
        <v>177</v>
      </c>
    </row>
    <row r="3" ht="12.75">
      <c r="A3" s="67"/>
    </row>
    <row r="4" ht="12.75">
      <c r="A4" s="34" t="s">
        <v>214</v>
      </c>
    </row>
    <row r="5" ht="12.75">
      <c r="A5" s="34" t="s">
        <v>256</v>
      </c>
    </row>
    <row r="6" spans="1:5" ht="12.75">
      <c r="A6" s="34" t="s">
        <v>96</v>
      </c>
      <c r="C6" s="28"/>
      <c r="E6" s="28"/>
    </row>
    <row r="7" spans="1:5" ht="12.75">
      <c r="A7" s="34"/>
      <c r="C7" s="29"/>
      <c r="E7" s="29"/>
    </row>
    <row r="8" spans="1:5" ht="12.75">
      <c r="A8" s="34"/>
      <c r="C8" s="53" t="s">
        <v>124</v>
      </c>
      <c r="D8" s="53"/>
      <c r="E8" s="53" t="s">
        <v>124</v>
      </c>
    </row>
    <row r="9" spans="1:5" ht="12.75">
      <c r="A9" s="34"/>
      <c r="C9" s="53" t="s">
        <v>100</v>
      </c>
      <c r="D9" s="34"/>
      <c r="E9" s="53" t="s">
        <v>99</v>
      </c>
    </row>
    <row r="10" spans="1:5" ht="12.75">
      <c r="A10" s="34"/>
      <c r="C10" s="53" t="s">
        <v>102</v>
      </c>
      <c r="D10" s="34"/>
      <c r="E10" s="53" t="s">
        <v>104</v>
      </c>
    </row>
    <row r="11" spans="1:5" ht="12.75">
      <c r="A11" s="34"/>
      <c r="B11" s="34"/>
      <c r="C11" s="117" t="s">
        <v>240</v>
      </c>
      <c r="D11" s="117"/>
      <c r="E11" s="117" t="s">
        <v>248</v>
      </c>
    </row>
    <row r="12" spans="1:5" ht="12.75">
      <c r="A12" s="34"/>
      <c r="C12" s="53" t="s">
        <v>30</v>
      </c>
      <c r="D12" s="53"/>
      <c r="E12" s="53" t="s">
        <v>30</v>
      </c>
    </row>
    <row r="13" spans="1:5" ht="12.75">
      <c r="A13" s="34" t="s">
        <v>125</v>
      </c>
      <c r="C13" s="28"/>
      <c r="E13" s="28"/>
    </row>
    <row r="14" spans="1:5" ht="12.75">
      <c r="A14" s="28" t="s">
        <v>38</v>
      </c>
      <c r="C14" s="4">
        <v>2536</v>
      </c>
      <c r="D14" s="4"/>
      <c r="E14" s="30" t="s">
        <v>39</v>
      </c>
    </row>
    <row r="15" ht="12.75">
      <c r="D15" s="4"/>
    </row>
    <row r="16" spans="1:4" ht="12.75">
      <c r="A16" s="28" t="s">
        <v>126</v>
      </c>
      <c r="D16" s="4"/>
    </row>
    <row r="17" spans="2:5" ht="12.75">
      <c r="B17" s="28" t="s">
        <v>276</v>
      </c>
      <c r="C17" s="4">
        <f>-'IS'!F34</f>
        <v>-303</v>
      </c>
      <c r="D17" s="4"/>
      <c r="E17" s="30" t="s">
        <v>39</v>
      </c>
    </row>
    <row r="18" spans="2:5" ht="12.75">
      <c r="B18" s="28" t="s">
        <v>205</v>
      </c>
      <c r="C18" s="4">
        <v>1</v>
      </c>
      <c r="D18" s="4"/>
      <c r="E18" s="30" t="s">
        <v>39</v>
      </c>
    </row>
    <row r="19" spans="1:5" ht="12.75" hidden="1">
      <c r="A19" s="32"/>
      <c r="B19" s="28" t="s">
        <v>46</v>
      </c>
      <c r="C19" s="4">
        <v>0</v>
      </c>
      <c r="D19" s="4"/>
      <c r="E19" s="30" t="s">
        <v>39</v>
      </c>
    </row>
    <row r="20" spans="1:5" ht="12.75">
      <c r="A20" s="32"/>
      <c r="B20" s="28" t="s">
        <v>29</v>
      </c>
      <c r="C20" s="4">
        <v>1764</v>
      </c>
      <c r="D20" s="4"/>
      <c r="E20" s="30" t="s">
        <v>39</v>
      </c>
    </row>
    <row r="21" spans="1:5" ht="12.75">
      <c r="A21" s="32"/>
      <c r="B21" s="28" t="s">
        <v>47</v>
      </c>
      <c r="C21" s="4">
        <v>316</v>
      </c>
      <c r="D21" s="4"/>
      <c r="E21" s="30" t="s">
        <v>39</v>
      </c>
    </row>
    <row r="22" spans="1:5" ht="12.75">
      <c r="A22" s="32"/>
      <c r="B22" s="28" t="s">
        <v>203</v>
      </c>
      <c r="C22" s="4">
        <v>-7</v>
      </c>
      <c r="D22" s="4"/>
      <c r="E22" s="30" t="s">
        <v>39</v>
      </c>
    </row>
    <row r="23" spans="1:5" ht="12.75">
      <c r="A23" s="32"/>
      <c r="B23" s="28" t="s">
        <v>262</v>
      </c>
      <c r="C23" s="4">
        <v>20</v>
      </c>
      <c r="D23" s="4"/>
      <c r="E23" s="30" t="s">
        <v>39</v>
      </c>
    </row>
    <row r="24" spans="1:5" ht="12.75">
      <c r="A24" s="32"/>
      <c r="B24" s="28" t="s">
        <v>202</v>
      </c>
      <c r="C24" s="5">
        <v>-121</v>
      </c>
      <c r="D24" s="4"/>
      <c r="E24" s="31" t="s">
        <v>39</v>
      </c>
    </row>
    <row r="25" spans="1:5" ht="12.75">
      <c r="A25" s="28" t="s">
        <v>127</v>
      </c>
      <c r="C25" s="4">
        <f>SUM(C14:C24)</f>
        <v>4206</v>
      </c>
      <c r="D25" s="4"/>
      <c r="E25" s="30" t="s">
        <v>39</v>
      </c>
    </row>
    <row r="26" spans="1:5" ht="12.75">
      <c r="A26" s="28" t="s">
        <v>179</v>
      </c>
      <c r="C26" s="4">
        <f>'BS'!D21-'BS'!B21</f>
        <v>-2049</v>
      </c>
      <c r="D26" s="4"/>
      <c r="E26" s="30" t="s">
        <v>39</v>
      </c>
    </row>
    <row r="27" spans="1:5" ht="12.75">
      <c r="A27" s="28" t="s">
        <v>4</v>
      </c>
      <c r="C27" s="4">
        <f>'BS'!D22-'BS'!B22</f>
        <v>-2947</v>
      </c>
      <c r="D27" s="4"/>
      <c r="E27" s="30" t="s">
        <v>39</v>
      </c>
    </row>
    <row r="28" spans="1:5" ht="12.75">
      <c r="A28" s="28" t="s">
        <v>226</v>
      </c>
      <c r="C28" s="5">
        <f>'BS'!B28-'BS'!D28</f>
        <v>-394</v>
      </c>
      <c r="D28" s="4"/>
      <c r="E28" s="31" t="s">
        <v>39</v>
      </c>
    </row>
    <row r="29" spans="1:5" ht="12.75">
      <c r="A29" s="28" t="s">
        <v>237</v>
      </c>
      <c r="C29" s="4">
        <f>SUM(C25:C28)</f>
        <v>-1184</v>
      </c>
      <c r="D29" s="4"/>
      <c r="E29" s="30" t="s">
        <v>39</v>
      </c>
    </row>
    <row r="30" spans="1:5" ht="12.75">
      <c r="A30" s="28" t="s">
        <v>48</v>
      </c>
      <c r="C30" s="4">
        <f>-C21</f>
        <v>-316</v>
      </c>
      <c r="D30" s="4"/>
      <c r="E30" s="30" t="s">
        <v>39</v>
      </c>
    </row>
    <row r="31" spans="1:5" ht="12.75">
      <c r="A31" s="28" t="s">
        <v>207</v>
      </c>
      <c r="C31" s="4">
        <f>-C22</f>
        <v>7</v>
      </c>
      <c r="D31" s="4"/>
      <c r="E31" s="30" t="s">
        <v>39</v>
      </c>
    </row>
    <row r="32" spans="1:5" ht="12.75">
      <c r="A32" s="28" t="s">
        <v>128</v>
      </c>
      <c r="C32" s="5">
        <f>'BS'!B30-'BS'!D30+'BS'!B44-'BS'!D44+'IS'!F38+75</f>
        <v>-614</v>
      </c>
      <c r="D32" s="4"/>
      <c r="E32" s="30" t="s">
        <v>39</v>
      </c>
    </row>
    <row r="33" spans="1:5" ht="12.75">
      <c r="A33" s="34" t="s">
        <v>49</v>
      </c>
      <c r="C33" s="33">
        <f>SUM(C29:C32)</f>
        <v>-2107</v>
      </c>
      <c r="D33" s="4"/>
      <c r="E33" s="124" t="s">
        <v>39</v>
      </c>
    </row>
    <row r="34" ht="12.75">
      <c r="D34" s="4"/>
    </row>
    <row r="35" spans="1:4" ht="12.75">
      <c r="A35" s="34" t="s">
        <v>129</v>
      </c>
      <c r="D35" s="4"/>
    </row>
    <row r="36" spans="1:5" ht="27" customHeight="1" hidden="1">
      <c r="A36" s="161" t="s">
        <v>215</v>
      </c>
      <c r="B36" s="161"/>
      <c r="C36" s="4">
        <v>0</v>
      </c>
      <c r="D36" s="4"/>
      <c r="E36" s="30" t="s">
        <v>39</v>
      </c>
    </row>
    <row r="37" spans="1:5" ht="12.75" customHeight="1">
      <c r="A37" s="163" t="s">
        <v>204</v>
      </c>
      <c r="B37" s="163"/>
      <c r="C37" s="4">
        <v>146</v>
      </c>
      <c r="D37" s="4"/>
      <c r="E37" s="30" t="s">
        <v>39</v>
      </c>
    </row>
    <row r="38" spans="1:5" ht="12.75">
      <c r="A38" s="28" t="s">
        <v>130</v>
      </c>
      <c r="C38" s="5">
        <v>-3642</v>
      </c>
      <c r="D38" s="4"/>
      <c r="E38" s="30" t="s">
        <v>39</v>
      </c>
    </row>
    <row r="39" spans="1:5" ht="12.75">
      <c r="A39" s="34" t="s">
        <v>50</v>
      </c>
      <c r="C39" s="33">
        <f>SUM(C36:C38)</f>
        <v>-3496</v>
      </c>
      <c r="D39" s="4"/>
      <c r="E39" s="124" t="s">
        <v>39</v>
      </c>
    </row>
    <row r="40" spans="1:4" ht="12.75">
      <c r="A40" s="34"/>
      <c r="D40" s="4"/>
    </row>
    <row r="41" spans="1:4" ht="12.75">
      <c r="A41" s="34" t="s">
        <v>131</v>
      </c>
      <c r="D41" s="4"/>
    </row>
    <row r="42" spans="1:5" ht="12.75">
      <c r="A42" s="28" t="s">
        <v>5</v>
      </c>
      <c r="B42" s="36"/>
      <c r="C42" s="4">
        <v>19650</v>
      </c>
      <c r="D42" s="4"/>
      <c r="E42" s="30" t="s">
        <v>39</v>
      </c>
    </row>
    <row r="43" spans="1:5" ht="12.75">
      <c r="A43" s="28" t="s">
        <v>6</v>
      </c>
      <c r="C43" s="4">
        <v>-11303</v>
      </c>
      <c r="D43" s="4"/>
      <c r="E43" s="30" t="s">
        <v>39</v>
      </c>
    </row>
    <row r="44" spans="1:5" ht="12.75">
      <c r="A44" s="28" t="s">
        <v>9</v>
      </c>
      <c r="C44" s="4">
        <v>-759</v>
      </c>
      <c r="D44" s="4"/>
      <c r="E44" s="30" t="s">
        <v>39</v>
      </c>
    </row>
    <row r="45" spans="1:5" ht="12.75" hidden="1">
      <c r="A45" s="28" t="s">
        <v>7</v>
      </c>
      <c r="C45" s="4">
        <v>0</v>
      </c>
      <c r="D45" s="4"/>
      <c r="E45" s="30" t="s">
        <v>39</v>
      </c>
    </row>
    <row r="46" spans="1:5" ht="12.75">
      <c r="A46" s="28" t="s">
        <v>51</v>
      </c>
      <c r="C46" s="4">
        <v>-2854</v>
      </c>
      <c r="D46" s="4"/>
      <c r="E46" s="30" t="s">
        <v>39</v>
      </c>
    </row>
    <row r="47" spans="1:5" ht="12.75">
      <c r="A47" s="28" t="s">
        <v>188</v>
      </c>
      <c r="C47" s="4">
        <v>-87</v>
      </c>
      <c r="D47" s="4"/>
      <c r="E47" s="30" t="s">
        <v>39</v>
      </c>
    </row>
    <row r="48" spans="1:5" ht="12.75" hidden="1">
      <c r="A48" s="28" t="s">
        <v>8</v>
      </c>
      <c r="C48" s="5">
        <v>0</v>
      </c>
      <c r="D48" s="4"/>
      <c r="E48" s="31" t="s">
        <v>39</v>
      </c>
    </row>
    <row r="49" spans="1:5" ht="12.75">
      <c r="A49" s="34" t="s">
        <v>52</v>
      </c>
      <c r="C49" s="33">
        <f>SUM(C42:C48)</f>
        <v>4647</v>
      </c>
      <c r="D49" s="4"/>
      <c r="E49" s="124" t="s">
        <v>39</v>
      </c>
    </row>
    <row r="50" spans="3:5" ht="12.75" hidden="1">
      <c r="C50" s="37"/>
      <c r="D50" s="4"/>
      <c r="E50" s="30" t="s">
        <v>39</v>
      </c>
    </row>
    <row r="51" spans="1:5" ht="12.75">
      <c r="A51" s="1" t="s">
        <v>10</v>
      </c>
      <c r="C51" s="37">
        <f>C33+C39+C49</f>
        <v>-956</v>
      </c>
      <c r="D51" s="4"/>
      <c r="E51" s="30" t="s">
        <v>39</v>
      </c>
    </row>
    <row r="52" spans="1:5" ht="12.75" customHeight="1">
      <c r="A52" s="162" t="s">
        <v>11</v>
      </c>
      <c r="B52" s="162"/>
      <c r="C52" s="123">
        <v>1513</v>
      </c>
      <c r="D52" s="4"/>
      <c r="E52" s="30" t="s">
        <v>39</v>
      </c>
    </row>
    <row r="53" spans="1:5" ht="13.5" thickBot="1">
      <c r="A53" s="162" t="s">
        <v>12</v>
      </c>
      <c r="B53" s="162"/>
      <c r="C53" s="8">
        <f>SUM(C51:C52)</f>
        <v>557</v>
      </c>
      <c r="D53" s="37"/>
      <c r="E53" s="39" t="s">
        <v>39</v>
      </c>
    </row>
    <row r="54" spans="1:5" ht="12.75" customHeight="1" thickTop="1">
      <c r="A54" s="73"/>
      <c r="B54" s="73"/>
      <c r="C54" s="28"/>
      <c r="E54" s="28"/>
    </row>
    <row r="55" ht="12.75">
      <c r="A55" s="28" t="s">
        <v>111</v>
      </c>
    </row>
    <row r="56" ht="15.75" customHeight="1">
      <c r="A56" s="2" t="s">
        <v>238</v>
      </c>
    </row>
    <row r="57" ht="15.75" customHeight="1">
      <c r="A57" s="2"/>
    </row>
    <row r="58" spans="1:5" ht="15.75" customHeight="1">
      <c r="A58" s="164" t="s">
        <v>259</v>
      </c>
      <c r="B58" s="165"/>
      <c r="C58" s="165"/>
      <c r="D58" s="165"/>
      <c r="E58" s="165"/>
    </row>
    <row r="59" spans="1:5" ht="15.75" customHeight="1">
      <c r="A59" s="165"/>
      <c r="B59" s="165"/>
      <c r="C59" s="165"/>
      <c r="D59" s="165"/>
      <c r="E59" s="165"/>
    </row>
    <row r="60" spans="1:5" ht="15.75" customHeight="1">
      <c r="A60" s="165"/>
      <c r="B60" s="165"/>
      <c r="C60" s="165"/>
      <c r="D60" s="165"/>
      <c r="E60" s="165"/>
    </row>
    <row r="61" ht="13.5" customHeight="1"/>
    <row r="62" spans="1:5" ht="15.75" customHeight="1">
      <c r="A62" s="155" t="s">
        <v>216</v>
      </c>
      <c r="B62" s="155"/>
      <c r="C62" s="155"/>
      <c r="D62" s="155"/>
      <c r="E62" s="155"/>
    </row>
    <row r="63" spans="1:5" ht="15.75" customHeight="1">
      <c r="A63" s="155"/>
      <c r="B63" s="155"/>
      <c r="C63" s="155"/>
      <c r="D63" s="155"/>
      <c r="E63" s="155"/>
    </row>
    <row r="64" spans="1:8" s="4" customFormat="1" ht="12.75">
      <c r="A64" s="88"/>
      <c r="B64" s="88"/>
      <c r="C64" s="88"/>
      <c r="D64" s="88"/>
      <c r="E64" s="88"/>
      <c r="F64" s="30"/>
      <c r="H64" s="30"/>
    </row>
    <row r="65" spans="4:8" s="4" customFormat="1" ht="12.75">
      <c r="D65" s="30"/>
      <c r="F65" s="30"/>
      <c r="H65" s="30"/>
    </row>
    <row r="66" spans="3:8" ht="12.75">
      <c r="C66" s="28"/>
      <c r="D66" s="29"/>
      <c r="E66" s="28"/>
      <c r="F66" s="29"/>
      <c r="H66" s="29"/>
    </row>
    <row r="67" spans="3:8" ht="12.75">
      <c r="C67" s="28"/>
      <c r="D67" s="29"/>
      <c r="E67" s="28"/>
      <c r="F67" s="29"/>
      <c r="H67" s="29"/>
    </row>
    <row r="68" spans="3:8" ht="12.75">
      <c r="C68" s="28"/>
      <c r="D68" s="29"/>
      <c r="E68" s="28"/>
      <c r="F68" s="29"/>
      <c r="H68" s="29"/>
    </row>
    <row r="69" spans="3:8" ht="12.75">
      <c r="C69" s="28"/>
      <c r="D69" s="29"/>
      <c r="E69" s="28"/>
      <c r="F69" s="29"/>
      <c r="H69" s="29"/>
    </row>
    <row r="70" spans="3:8" ht="12.75">
      <c r="C70" s="28"/>
      <c r="D70" s="29"/>
      <c r="E70" s="28"/>
      <c r="F70" s="29"/>
      <c r="H70" s="29"/>
    </row>
    <row r="71" spans="3:8" ht="12.75">
      <c r="C71" s="28"/>
      <c r="D71" s="29"/>
      <c r="E71" s="28"/>
      <c r="F71" s="29"/>
      <c r="H71" s="29"/>
    </row>
  </sheetData>
  <mergeCells count="6">
    <mergeCell ref="A62:E63"/>
    <mergeCell ref="A36:B36"/>
    <mergeCell ref="A52:B52"/>
    <mergeCell ref="A53:B53"/>
    <mergeCell ref="A37:B37"/>
    <mergeCell ref="A58:E60"/>
  </mergeCells>
  <printOptions/>
  <pageMargins left="1" right="0.75" top="0.5" bottom="0.5" header="0.5" footer="0.5"/>
  <pageSetup fitToHeight="2"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252"/>
  <sheetViews>
    <sheetView view="pageBreakPreview" zoomScaleSheetLayoutView="100" workbookViewId="0" topLeftCell="A62">
      <selection activeCell="B74" sqref="B74"/>
    </sheetView>
  </sheetViews>
  <sheetFormatPr defaultColWidth="9.140625" defaultRowHeight="12.75" customHeight="1"/>
  <cols>
    <col min="1" max="1" width="5.421875" style="80" customWidth="1"/>
    <col min="2" max="2" width="11.57421875" style="28" customWidth="1"/>
    <col min="3" max="3" width="15.140625" style="28" customWidth="1"/>
    <col min="4" max="9" width="11.421875" style="28" customWidth="1"/>
    <col min="10" max="10" width="9.28125" style="28" bestFit="1" customWidth="1"/>
    <col min="11" max="16384" width="9.140625" style="28" customWidth="1"/>
  </cols>
  <sheetData>
    <row r="1" ht="12.75" customHeight="1">
      <c r="A1" s="1" t="s">
        <v>176</v>
      </c>
    </row>
    <row r="2" ht="12.75" customHeight="1">
      <c r="A2" s="52" t="s">
        <v>177</v>
      </c>
    </row>
    <row r="3" ht="12.75" customHeight="1">
      <c r="A3" s="81"/>
    </row>
    <row r="4" ht="12.75" customHeight="1">
      <c r="A4" s="80" t="s">
        <v>132</v>
      </c>
    </row>
    <row r="6" ht="12.75" customHeight="1">
      <c r="A6" s="80" t="s">
        <v>270</v>
      </c>
    </row>
    <row r="8" spans="1:2" ht="15.75" customHeight="1">
      <c r="A8" s="79" t="s">
        <v>57</v>
      </c>
      <c r="B8" s="34" t="s">
        <v>53</v>
      </c>
    </row>
    <row r="9" ht="15.75" customHeight="1"/>
    <row r="10" spans="2:17" ht="15.75" customHeight="1">
      <c r="B10" s="173" t="s">
        <v>250</v>
      </c>
      <c r="C10" s="165"/>
      <c r="D10" s="165"/>
      <c r="E10" s="165"/>
      <c r="F10" s="165"/>
      <c r="G10" s="165"/>
      <c r="H10" s="165"/>
      <c r="I10" s="165"/>
      <c r="J10" s="163"/>
      <c r="K10" s="163"/>
      <c r="L10" s="163"/>
      <c r="M10" s="163"/>
      <c r="N10" s="163"/>
      <c r="O10" s="163"/>
      <c r="P10" s="163"/>
      <c r="Q10" s="163"/>
    </row>
    <row r="11" spans="2:17" ht="15.75" customHeight="1">
      <c r="B11" s="165"/>
      <c r="C11" s="165"/>
      <c r="D11" s="165"/>
      <c r="E11" s="165"/>
      <c r="F11" s="165"/>
      <c r="G11" s="165"/>
      <c r="H11" s="165"/>
      <c r="I11" s="165"/>
      <c r="J11" s="163"/>
      <c r="K11" s="163"/>
      <c r="L11" s="163"/>
      <c r="M11" s="163"/>
      <c r="N11" s="163"/>
      <c r="O11" s="163"/>
      <c r="P11" s="163"/>
      <c r="Q11" s="163"/>
    </row>
    <row r="12" spans="2:17" ht="15.75" customHeight="1">
      <c r="B12" s="165"/>
      <c r="C12" s="165"/>
      <c r="D12" s="165"/>
      <c r="E12" s="165"/>
      <c r="F12" s="165"/>
      <c r="G12" s="165"/>
      <c r="H12" s="165"/>
      <c r="I12" s="165"/>
      <c r="J12" s="103"/>
      <c r="K12" s="103"/>
      <c r="L12" s="103"/>
      <c r="M12" s="103"/>
      <c r="N12" s="103"/>
      <c r="O12" s="103"/>
      <c r="P12" s="103"/>
      <c r="Q12" s="103"/>
    </row>
    <row r="13" spans="2:17" ht="15.75" customHeight="1">
      <c r="B13" s="74"/>
      <c r="C13" s="74"/>
      <c r="D13" s="74"/>
      <c r="E13" s="74"/>
      <c r="F13" s="74"/>
      <c r="G13" s="74"/>
      <c r="H13" s="74"/>
      <c r="I13" s="74"/>
      <c r="J13" s="103"/>
      <c r="K13" s="103"/>
      <c r="L13" s="103"/>
      <c r="M13" s="103"/>
      <c r="N13" s="103"/>
      <c r="O13" s="103"/>
      <c r="P13" s="103"/>
      <c r="Q13" s="103"/>
    </row>
    <row r="14" spans="1:17" s="36" customFormat="1" ht="15.75" customHeight="1">
      <c r="A14" s="67"/>
      <c r="B14" s="173" t="s">
        <v>193</v>
      </c>
      <c r="C14" s="173"/>
      <c r="D14" s="173"/>
      <c r="E14" s="173"/>
      <c r="F14" s="173"/>
      <c r="G14" s="173"/>
      <c r="H14" s="173"/>
      <c r="I14" s="173"/>
      <c r="J14" s="35"/>
      <c r="K14" s="35"/>
      <c r="L14" s="35"/>
      <c r="M14" s="35"/>
      <c r="N14" s="35"/>
      <c r="O14" s="35"/>
      <c r="P14" s="35"/>
      <c r="Q14" s="35"/>
    </row>
    <row r="15" spans="2:17" ht="15.75" customHeight="1">
      <c r="B15" s="173"/>
      <c r="C15" s="173"/>
      <c r="D15" s="173"/>
      <c r="E15" s="173"/>
      <c r="F15" s="173"/>
      <c r="G15" s="173"/>
      <c r="H15" s="173"/>
      <c r="I15" s="173"/>
      <c r="J15" s="103"/>
      <c r="K15" s="103"/>
      <c r="L15" s="103"/>
      <c r="M15" s="103"/>
      <c r="N15" s="103"/>
      <c r="O15" s="103"/>
      <c r="P15" s="103"/>
      <c r="Q15" s="103"/>
    </row>
    <row r="16" spans="2:17" ht="15.75" customHeight="1">
      <c r="B16" s="110"/>
      <c r="D16" s="74"/>
      <c r="E16" s="74"/>
      <c r="F16" s="74"/>
      <c r="G16" s="74"/>
      <c r="H16" s="74"/>
      <c r="I16" s="74"/>
      <c r="J16" s="103"/>
      <c r="K16" s="103"/>
      <c r="L16" s="103"/>
      <c r="M16" s="103"/>
      <c r="N16" s="103"/>
      <c r="O16" s="103"/>
      <c r="P16" s="103"/>
      <c r="Q16" s="103"/>
    </row>
    <row r="17" ht="15.75" customHeight="1"/>
    <row r="18" spans="1:2" ht="15.75" customHeight="1">
      <c r="A18" s="79" t="s">
        <v>58</v>
      </c>
      <c r="B18" s="34" t="s">
        <v>133</v>
      </c>
    </row>
    <row r="19" ht="15.75" customHeight="1"/>
    <row r="20" spans="2:9" ht="15.75" customHeight="1">
      <c r="B20" s="112" t="s">
        <v>194</v>
      </c>
      <c r="C20" s="112"/>
      <c r="D20" s="112"/>
      <c r="E20" s="112"/>
      <c r="F20" s="112"/>
      <c r="G20" s="112"/>
      <c r="H20" s="112"/>
      <c r="I20" s="112"/>
    </row>
    <row r="21" spans="2:9" ht="15.75" customHeight="1">
      <c r="B21" s="112"/>
      <c r="C21" s="112"/>
      <c r="D21" s="112"/>
      <c r="E21" s="112"/>
      <c r="F21" s="112"/>
      <c r="G21" s="112"/>
      <c r="H21" s="112"/>
      <c r="I21" s="112"/>
    </row>
    <row r="22" spans="2:9" ht="15.75" customHeight="1">
      <c r="B22" s="111"/>
      <c r="C22" s="35"/>
      <c r="D22" s="35"/>
      <c r="E22" s="35"/>
      <c r="F22" s="35"/>
      <c r="G22" s="35"/>
      <c r="H22" s="35"/>
      <c r="I22" s="35"/>
    </row>
    <row r="23" spans="1:2" ht="15.75" customHeight="1">
      <c r="A23" s="79" t="s">
        <v>59</v>
      </c>
      <c r="B23" s="34" t="s">
        <v>134</v>
      </c>
    </row>
    <row r="24" spans="1:2" ht="15.75" customHeight="1">
      <c r="A24" s="79"/>
      <c r="B24" s="34"/>
    </row>
    <row r="25" spans="1:9" ht="15.75" customHeight="1">
      <c r="A25" s="79"/>
      <c r="B25" s="173" t="s">
        <v>235</v>
      </c>
      <c r="C25" s="165"/>
      <c r="D25" s="165"/>
      <c r="E25" s="165"/>
      <c r="F25" s="165"/>
      <c r="G25" s="165"/>
      <c r="H25" s="165"/>
      <c r="I25" s="165"/>
    </row>
    <row r="26" spans="1:9" ht="15.75" customHeight="1">
      <c r="A26" s="79"/>
      <c r="B26" s="165"/>
      <c r="C26" s="165"/>
      <c r="D26" s="165"/>
      <c r="E26" s="165"/>
      <c r="F26" s="165"/>
      <c r="G26" s="165"/>
      <c r="H26" s="165"/>
      <c r="I26" s="165"/>
    </row>
    <row r="27" spans="1:9" ht="15.75" customHeight="1">
      <c r="A27" s="79"/>
      <c r="B27" s="165"/>
      <c r="C27" s="165"/>
      <c r="D27" s="165"/>
      <c r="E27" s="165"/>
      <c r="F27" s="165"/>
      <c r="G27" s="165"/>
      <c r="H27" s="165"/>
      <c r="I27" s="165"/>
    </row>
    <row r="28" spans="1:9" ht="15.75" customHeight="1">
      <c r="A28" s="79"/>
      <c r="B28" s="134"/>
      <c r="C28" s="134"/>
      <c r="D28" s="134"/>
      <c r="E28" s="134"/>
      <c r="F28" s="134"/>
      <c r="G28" s="134"/>
      <c r="H28" s="134"/>
      <c r="I28" s="134"/>
    </row>
    <row r="29" ht="15.75" customHeight="1">
      <c r="A29" s="79"/>
    </row>
    <row r="30" spans="1:2" ht="15.75" customHeight="1">
      <c r="A30" s="79" t="s">
        <v>60</v>
      </c>
      <c r="B30" s="34" t="s">
        <v>135</v>
      </c>
    </row>
    <row r="31" ht="15.75" customHeight="1"/>
    <row r="32" spans="2:9" ht="15.75" customHeight="1">
      <c r="B32" s="173" t="s">
        <v>251</v>
      </c>
      <c r="C32" s="173"/>
      <c r="D32" s="173"/>
      <c r="E32" s="173"/>
      <c r="F32" s="173"/>
      <c r="G32" s="173"/>
      <c r="H32" s="173"/>
      <c r="I32" s="173"/>
    </row>
    <row r="33" spans="2:9" ht="15.75" customHeight="1">
      <c r="B33" s="173"/>
      <c r="C33" s="173"/>
      <c r="D33" s="173"/>
      <c r="E33" s="173"/>
      <c r="F33" s="173"/>
      <c r="G33" s="173"/>
      <c r="H33" s="173"/>
      <c r="I33" s="173"/>
    </row>
    <row r="34" spans="2:9" ht="15.75" customHeight="1">
      <c r="B34" s="35"/>
      <c r="C34" s="35"/>
      <c r="D34" s="35"/>
      <c r="E34" s="35"/>
      <c r="F34" s="35"/>
      <c r="G34" s="35"/>
      <c r="H34" s="35"/>
      <c r="I34" s="35"/>
    </row>
    <row r="35" ht="15.75" customHeight="1"/>
    <row r="36" spans="1:2" ht="15.75" customHeight="1">
      <c r="A36" s="79" t="s">
        <v>61</v>
      </c>
      <c r="B36" s="34" t="s">
        <v>136</v>
      </c>
    </row>
    <row r="37" ht="15.75" customHeight="1"/>
    <row r="38" spans="2:9" ht="15.75" customHeight="1">
      <c r="B38" s="174" t="s">
        <v>234</v>
      </c>
      <c r="C38" s="165"/>
      <c r="D38" s="165"/>
      <c r="E38" s="165"/>
      <c r="F38" s="165"/>
      <c r="G38" s="165"/>
      <c r="H38" s="165"/>
      <c r="I38" s="165"/>
    </row>
    <row r="39" spans="2:9" ht="15.75" customHeight="1">
      <c r="B39" s="165"/>
      <c r="C39" s="165"/>
      <c r="D39" s="165"/>
      <c r="E39" s="165"/>
      <c r="F39" s="165"/>
      <c r="G39" s="165"/>
      <c r="H39" s="165"/>
      <c r="I39" s="165"/>
    </row>
    <row r="40" spans="2:9" ht="15.75" customHeight="1">
      <c r="B40" s="125"/>
      <c r="C40" s="125"/>
      <c r="D40" s="125"/>
      <c r="E40" s="125"/>
      <c r="F40" s="125"/>
      <c r="G40" s="125"/>
      <c r="H40" s="125"/>
      <c r="I40" s="125"/>
    </row>
    <row r="41" ht="15.75" customHeight="1"/>
    <row r="42" spans="1:2" ht="15.75" customHeight="1">
      <c r="A42" s="79" t="s">
        <v>62</v>
      </c>
      <c r="B42" s="34" t="s">
        <v>137</v>
      </c>
    </row>
    <row r="43" ht="15.75" customHeight="1"/>
    <row r="44" spans="2:9" ht="15.75" customHeight="1">
      <c r="B44" s="166" t="s">
        <v>220</v>
      </c>
      <c r="C44" s="166"/>
      <c r="D44" s="166"/>
      <c r="E44" s="166"/>
      <c r="F44" s="166"/>
      <c r="G44" s="166"/>
      <c r="H44" s="166"/>
      <c r="I44" s="166"/>
    </row>
    <row r="45" spans="2:9" ht="15.75" customHeight="1">
      <c r="B45" s="166"/>
      <c r="C45" s="166"/>
      <c r="D45" s="166"/>
      <c r="E45" s="166"/>
      <c r="F45" s="166"/>
      <c r="G45" s="166"/>
      <c r="H45" s="166"/>
      <c r="I45" s="166"/>
    </row>
    <row r="46" spans="2:9" ht="15.75" customHeight="1">
      <c r="B46" s="35"/>
      <c r="C46" s="35"/>
      <c r="D46" s="35"/>
      <c r="E46" s="35"/>
      <c r="F46" s="35"/>
      <c r="G46" s="35"/>
      <c r="H46" s="35"/>
      <c r="I46" s="35"/>
    </row>
    <row r="47" ht="15.75" customHeight="1"/>
    <row r="48" spans="1:2" ht="15.75" customHeight="1">
      <c r="A48" s="79" t="s">
        <v>138</v>
      </c>
      <c r="B48" s="34" t="s">
        <v>139</v>
      </c>
    </row>
    <row r="49" ht="15.75" customHeight="1"/>
    <row r="50" spans="2:9" ht="15.75" customHeight="1">
      <c r="B50" s="174" t="s">
        <v>260</v>
      </c>
      <c r="C50" s="165"/>
      <c r="D50" s="165"/>
      <c r="E50" s="165"/>
      <c r="F50" s="165"/>
      <c r="G50" s="165"/>
      <c r="H50" s="165"/>
      <c r="I50" s="165"/>
    </row>
    <row r="51" spans="2:9" ht="15.75" customHeight="1">
      <c r="B51" s="165"/>
      <c r="C51" s="165"/>
      <c r="D51" s="165"/>
      <c r="E51" s="165"/>
      <c r="F51" s="165"/>
      <c r="G51" s="165"/>
      <c r="H51" s="165"/>
      <c r="I51" s="165"/>
    </row>
    <row r="52" ht="15.75" customHeight="1"/>
    <row r="53" ht="15.75" customHeight="1"/>
    <row r="54" ht="15.75" customHeight="1"/>
    <row r="55" ht="15.75" customHeight="1"/>
    <row r="56" spans="1:2" ht="15.75" customHeight="1">
      <c r="A56" s="79" t="s">
        <v>63</v>
      </c>
      <c r="B56" s="34" t="s">
        <v>140</v>
      </c>
    </row>
    <row r="57" spans="1:2" ht="15.75" customHeight="1">
      <c r="A57" s="79"/>
      <c r="B57" s="34"/>
    </row>
    <row r="58" ht="15.75" customHeight="1">
      <c r="B58" s="28" t="s">
        <v>141</v>
      </c>
    </row>
    <row r="59" spans="4:9" ht="15.75" customHeight="1">
      <c r="D59" s="34"/>
      <c r="E59" s="53"/>
      <c r="F59" s="53"/>
      <c r="G59" s="53"/>
      <c r="H59" s="34"/>
      <c r="I59" s="53"/>
    </row>
    <row r="60" spans="2:9" ht="15.75" customHeight="1">
      <c r="B60" s="77"/>
      <c r="D60" s="82"/>
      <c r="E60" s="82"/>
      <c r="F60" s="82"/>
      <c r="G60" s="82"/>
      <c r="H60" s="34"/>
      <c r="I60" s="82"/>
    </row>
    <row r="61" spans="2:9" ht="15.75" customHeight="1">
      <c r="B61" s="77"/>
      <c r="D61" s="82" t="s">
        <v>94</v>
      </c>
      <c r="E61" s="53" t="s">
        <v>82</v>
      </c>
      <c r="F61" s="82" t="s">
        <v>80</v>
      </c>
      <c r="G61" s="82"/>
      <c r="H61" s="53"/>
      <c r="I61" s="82"/>
    </row>
    <row r="62" spans="2:9" ht="15.75" customHeight="1">
      <c r="B62" s="77"/>
      <c r="D62" s="83" t="s">
        <v>81</v>
      </c>
      <c r="E62" s="84" t="s">
        <v>83</v>
      </c>
      <c r="F62" s="85" t="s">
        <v>84</v>
      </c>
      <c r="G62" s="85" t="s">
        <v>187</v>
      </c>
      <c r="H62" s="85" t="s">
        <v>142</v>
      </c>
      <c r="I62" s="85" t="s">
        <v>85</v>
      </c>
    </row>
    <row r="63" spans="4:9" ht="15.75" customHeight="1">
      <c r="D63" s="82" t="s">
        <v>30</v>
      </c>
      <c r="E63" s="82" t="s">
        <v>30</v>
      </c>
      <c r="F63" s="82" t="s">
        <v>30</v>
      </c>
      <c r="G63" s="82" t="s">
        <v>30</v>
      </c>
      <c r="H63" s="82" t="s">
        <v>30</v>
      </c>
      <c r="I63" s="82" t="s">
        <v>30</v>
      </c>
    </row>
    <row r="64" spans="2:9" ht="15.75" customHeight="1">
      <c r="B64" s="86" t="s">
        <v>190</v>
      </c>
      <c r="C64" s="34"/>
      <c r="D64" s="75"/>
      <c r="E64" s="76"/>
      <c r="F64" s="77"/>
      <c r="G64" s="77"/>
      <c r="H64" s="77"/>
      <c r="I64" s="77"/>
    </row>
    <row r="65" spans="2:9" ht="15.75" customHeight="1">
      <c r="B65" s="87" t="s">
        <v>247</v>
      </c>
      <c r="C65" s="34"/>
      <c r="D65" s="75"/>
      <c r="E65" s="76"/>
      <c r="F65" s="77"/>
      <c r="G65" s="77"/>
      <c r="H65" s="77"/>
      <c r="I65" s="77"/>
    </row>
    <row r="66" spans="4:9" ht="15.75" customHeight="1">
      <c r="D66" s="75"/>
      <c r="E66" s="76"/>
      <c r="F66" s="77"/>
      <c r="G66" s="77"/>
      <c r="H66" s="77"/>
      <c r="I66" s="77"/>
    </row>
    <row r="67" spans="2:9" ht="15.75" customHeight="1">
      <c r="B67" s="34" t="s">
        <v>14</v>
      </c>
      <c r="D67" s="75"/>
      <c r="E67" s="76"/>
      <c r="F67" s="77"/>
      <c r="G67" s="77"/>
      <c r="H67" s="77"/>
      <c r="I67" s="77"/>
    </row>
    <row r="68" spans="2:9" ht="15.75" customHeight="1">
      <c r="B68" s="77" t="s">
        <v>143</v>
      </c>
      <c r="D68" s="4">
        <v>33900</v>
      </c>
      <c r="E68" s="30">
        <v>619</v>
      </c>
      <c r="F68" s="30">
        <v>1064</v>
      </c>
      <c r="G68" s="30">
        <v>3876</v>
      </c>
      <c r="H68" s="30">
        <v>0</v>
      </c>
      <c r="I68" s="30">
        <f>SUM(D68:H68)</f>
        <v>39459</v>
      </c>
    </row>
    <row r="69" spans="2:9" ht="15.75" customHeight="1">
      <c r="B69" s="77"/>
      <c r="D69" s="30"/>
      <c r="E69" s="30"/>
      <c r="F69" s="30"/>
      <c r="G69" s="30"/>
      <c r="H69" s="30"/>
      <c r="I69" s="136"/>
    </row>
    <row r="70" spans="2:9" ht="15.75" customHeight="1">
      <c r="B70" s="86" t="s">
        <v>144</v>
      </c>
      <c r="D70" s="30"/>
      <c r="E70" s="30"/>
      <c r="F70" s="30"/>
      <c r="G70" s="30"/>
      <c r="H70" s="30"/>
      <c r="I70" s="136"/>
    </row>
    <row r="71" spans="2:9" ht="15.75" customHeight="1">
      <c r="B71" s="28" t="s">
        <v>144</v>
      </c>
      <c r="D71" s="30">
        <v>2078</v>
      </c>
      <c r="E71" s="30">
        <v>38</v>
      </c>
      <c r="F71" s="30">
        <v>65</v>
      </c>
      <c r="G71" s="30">
        <v>238</v>
      </c>
      <c r="H71" s="30">
        <v>0</v>
      </c>
      <c r="I71" s="19">
        <v>2419</v>
      </c>
    </row>
    <row r="72" spans="2:9" ht="15.75" customHeight="1">
      <c r="B72" s="77" t="s">
        <v>86</v>
      </c>
      <c r="D72" s="30"/>
      <c r="E72" s="30"/>
      <c r="F72" s="30"/>
      <c r="G72" s="30"/>
      <c r="H72" s="30"/>
      <c r="I72" s="19">
        <v>130</v>
      </c>
    </row>
    <row r="73" spans="2:9" ht="15.75" customHeight="1">
      <c r="B73" s="77" t="s">
        <v>274</v>
      </c>
      <c r="D73" s="136"/>
      <c r="E73" s="136"/>
      <c r="F73" s="136"/>
      <c r="G73" s="136"/>
      <c r="H73" s="136"/>
      <c r="I73" s="31">
        <v>303</v>
      </c>
    </row>
    <row r="74" spans="2:9" ht="15.75" customHeight="1">
      <c r="B74" s="77" t="s">
        <v>106</v>
      </c>
      <c r="D74" s="136"/>
      <c r="E74" s="136"/>
      <c r="F74" s="136"/>
      <c r="G74" s="136"/>
      <c r="H74" s="136"/>
      <c r="I74" s="19">
        <f>SUM(I71:I73)</f>
        <v>2852</v>
      </c>
    </row>
    <row r="75" spans="2:9" ht="15.75" customHeight="1">
      <c r="B75" s="77" t="s">
        <v>37</v>
      </c>
      <c r="D75" s="136"/>
      <c r="E75" s="136"/>
      <c r="F75" s="136"/>
      <c r="G75" s="136"/>
      <c r="H75" s="136"/>
      <c r="I75" s="31">
        <v>-316</v>
      </c>
    </row>
    <row r="76" spans="2:9" ht="15.75" customHeight="1">
      <c r="B76" s="77" t="s">
        <v>38</v>
      </c>
      <c r="D76" s="136"/>
      <c r="E76" s="136"/>
      <c r="F76" s="136"/>
      <c r="G76" s="136"/>
      <c r="H76" s="136"/>
      <c r="I76" s="19">
        <f>SUM(I74:I75)</f>
        <v>2536</v>
      </c>
    </row>
    <row r="77" spans="2:9" ht="15.75" customHeight="1">
      <c r="B77" s="77" t="s">
        <v>26</v>
      </c>
      <c r="D77" s="136"/>
      <c r="E77" s="136"/>
      <c r="F77" s="136"/>
      <c r="G77" s="136"/>
      <c r="H77" s="136"/>
      <c r="I77" s="30">
        <v>-624</v>
      </c>
    </row>
    <row r="78" spans="2:9" ht="15.75" customHeight="1" thickBot="1">
      <c r="B78" s="28" t="s">
        <v>45</v>
      </c>
      <c r="D78" s="137"/>
      <c r="E78" s="137"/>
      <c r="F78" s="137"/>
      <c r="G78" s="137"/>
      <c r="H78" s="137"/>
      <c r="I78" s="39">
        <f>SUM(I76:I77)</f>
        <v>1912</v>
      </c>
    </row>
    <row r="79" spans="4:9" ht="15.75" customHeight="1" thickTop="1">
      <c r="D79" s="4"/>
      <c r="E79" s="19"/>
      <c r="F79" s="19"/>
      <c r="G79" s="19"/>
      <c r="H79" s="19"/>
      <c r="I79" s="19"/>
    </row>
    <row r="80" spans="5:6" ht="15.75" customHeight="1">
      <c r="E80" s="40"/>
      <c r="F80" s="40"/>
    </row>
    <row r="81" spans="1:6" ht="15.75" customHeight="1">
      <c r="A81" s="79" t="s">
        <v>145</v>
      </c>
      <c r="B81" s="34" t="s">
        <v>56</v>
      </c>
      <c r="F81" s="40"/>
    </row>
    <row r="82" ht="15.75" customHeight="1"/>
    <row r="83" spans="2:9" ht="15.75" customHeight="1">
      <c r="B83" s="159" t="s">
        <v>191</v>
      </c>
      <c r="C83" s="159"/>
      <c r="D83" s="159"/>
      <c r="E83" s="159"/>
      <c r="F83" s="159"/>
      <c r="G83" s="159"/>
      <c r="H83" s="159"/>
      <c r="I83" s="159"/>
    </row>
    <row r="84" spans="2:9" ht="15.75" customHeight="1">
      <c r="B84" s="159"/>
      <c r="C84" s="159"/>
      <c r="D84" s="159"/>
      <c r="E84" s="159"/>
      <c r="F84" s="159"/>
      <c r="G84" s="159"/>
      <c r="H84" s="159"/>
      <c r="I84" s="159"/>
    </row>
    <row r="85" spans="2:9" ht="15.75" customHeight="1">
      <c r="B85" s="78"/>
      <c r="C85" s="78"/>
      <c r="D85" s="78"/>
      <c r="E85" s="78"/>
      <c r="F85" s="78"/>
      <c r="G85" s="78"/>
      <c r="H85" s="78"/>
      <c r="I85" s="78"/>
    </row>
    <row r="86" spans="2:9" ht="15.75" customHeight="1">
      <c r="B86" s="35"/>
      <c r="C86" s="35"/>
      <c r="D86" s="35"/>
      <c r="E86" s="35"/>
      <c r="F86" s="35"/>
      <c r="G86" s="35"/>
      <c r="H86" s="35"/>
      <c r="I86" s="35"/>
    </row>
    <row r="87" spans="1:2" ht="15.75" customHeight="1">
      <c r="A87" s="79" t="s">
        <v>146</v>
      </c>
      <c r="B87" s="34" t="s">
        <v>147</v>
      </c>
    </row>
    <row r="88" ht="15.75" customHeight="1"/>
    <row r="89" spans="2:9" ht="15.75" customHeight="1">
      <c r="B89" s="88" t="s">
        <v>15</v>
      </c>
      <c r="C89" s="2"/>
      <c r="D89" s="2"/>
      <c r="E89" s="2"/>
      <c r="F89" s="2"/>
      <c r="G89" s="2"/>
      <c r="H89" s="2"/>
      <c r="I89" s="2"/>
    </row>
    <row r="90" spans="2:9" ht="15.75" customHeight="1">
      <c r="B90" s="88"/>
      <c r="C90" s="2"/>
      <c r="D90" s="2"/>
      <c r="E90" s="2"/>
      <c r="F90" s="2"/>
      <c r="G90" s="2"/>
      <c r="H90" s="2"/>
      <c r="I90" s="2"/>
    </row>
    <row r="91" spans="2:9" ht="15.75" customHeight="1">
      <c r="B91" s="2"/>
      <c r="C91" s="2"/>
      <c r="D91" s="2"/>
      <c r="E91" s="2"/>
      <c r="F91" s="2"/>
      <c r="G91" s="2"/>
      <c r="H91" s="2"/>
      <c r="I91" s="2"/>
    </row>
    <row r="92" spans="1:2" ht="15.75" customHeight="1">
      <c r="A92" s="79" t="s">
        <v>64</v>
      </c>
      <c r="B92" s="34" t="s">
        <v>148</v>
      </c>
    </row>
    <row r="93" ht="15.75" customHeight="1"/>
    <row r="94" spans="2:10" ht="15.75" customHeight="1">
      <c r="B94" s="161" t="s">
        <v>221</v>
      </c>
      <c r="C94" s="161"/>
      <c r="D94" s="161"/>
      <c r="E94" s="161"/>
      <c r="F94" s="161"/>
      <c r="G94" s="161"/>
      <c r="H94" s="161"/>
      <c r="I94" s="161"/>
      <c r="J94" s="89"/>
    </row>
    <row r="95" spans="2:10" ht="15.75" customHeight="1">
      <c r="B95" s="35"/>
      <c r="C95" s="35"/>
      <c r="D95" s="35"/>
      <c r="E95" s="35"/>
      <c r="F95" s="35"/>
      <c r="G95" s="35"/>
      <c r="H95" s="35"/>
      <c r="I95" s="35"/>
      <c r="J95" s="89"/>
    </row>
    <row r="96" ht="15.75" customHeight="1"/>
    <row r="97" spans="1:2" ht="15.75" customHeight="1">
      <c r="A97" s="79" t="s">
        <v>65</v>
      </c>
      <c r="B97" s="34" t="s">
        <v>149</v>
      </c>
    </row>
    <row r="98" ht="15.75" customHeight="1"/>
    <row r="99" spans="2:9" ht="15.75" customHeight="1">
      <c r="B99" s="166" t="s">
        <v>246</v>
      </c>
      <c r="C99" s="166"/>
      <c r="D99" s="166"/>
      <c r="E99" s="166"/>
      <c r="F99" s="166"/>
      <c r="G99" s="166"/>
      <c r="H99" s="166"/>
      <c r="I99" s="166"/>
    </row>
    <row r="100" spans="2:9" ht="15.75" customHeight="1">
      <c r="B100" s="166"/>
      <c r="C100" s="166"/>
      <c r="D100" s="166"/>
      <c r="E100" s="166"/>
      <c r="F100" s="166"/>
      <c r="G100" s="166"/>
      <c r="H100" s="166"/>
      <c r="I100" s="166"/>
    </row>
    <row r="101" spans="2:9" ht="15.75" customHeight="1">
      <c r="B101" s="74"/>
      <c r="C101" s="74"/>
      <c r="D101" s="74"/>
      <c r="E101" s="74"/>
      <c r="F101" s="74"/>
      <c r="G101" s="74"/>
      <c r="H101" s="74"/>
      <c r="I101" s="74"/>
    </row>
    <row r="102" spans="2:9" ht="15.75" customHeight="1">
      <c r="B102" s="74"/>
      <c r="C102" s="74"/>
      <c r="D102" s="74"/>
      <c r="E102" s="74"/>
      <c r="F102" s="74"/>
      <c r="G102" s="74"/>
      <c r="H102" s="74"/>
      <c r="I102" s="74"/>
    </row>
    <row r="103" spans="2:9" ht="15.75" customHeight="1">
      <c r="B103" s="74"/>
      <c r="C103" s="74"/>
      <c r="D103" s="74"/>
      <c r="E103" s="74"/>
      <c r="F103" s="74"/>
      <c r="G103" s="74"/>
      <c r="H103" s="74"/>
      <c r="I103" s="74"/>
    </row>
    <row r="104" ht="15.75" customHeight="1"/>
    <row r="105" ht="15.75" customHeight="1" hidden="1"/>
    <row r="106" spans="1:7" ht="15.75" customHeight="1">
      <c r="A106" s="79" t="s">
        <v>66</v>
      </c>
      <c r="B106" s="34" t="s">
        <v>150</v>
      </c>
      <c r="G106" s="53" t="s">
        <v>151</v>
      </c>
    </row>
    <row r="107" spans="7:8" ht="15.75" customHeight="1">
      <c r="G107" s="69" t="s">
        <v>240</v>
      </c>
      <c r="H107" s="29"/>
    </row>
    <row r="108" spans="7:8" ht="15.75" customHeight="1">
      <c r="G108" s="131" t="s">
        <v>261</v>
      </c>
      <c r="H108" s="90"/>
    </row>
    <row r="109" spans="2:8" ht="15.75" customHeight="1">
      <c r="B109" s="28" t="s">
        <v>152</v>
      </c>
      <c r="G109" s="29"/>
      <c r="H109" s="29"/>
    </row>
    <row r="110" spans="7:8" ht="15.75" customHeight="1">
      <c r="G110" s="29"/>
      <c r="H110" s="29"/>
    </row>
    <row r="111" spans="2:8" ht="15.75" customHeight="1" thickBot="1">
      <c r="B111" s="28" t="s">
        <v>180</v>
      </c>
      <c r="G111" s="21">
        <v>12045</v>
      </c>
      <c r="H111" s="29"/>
    </row>
    <row r="112" spans="7:8" ht="15.75" customHeight="1" thickTop="1">
      <c r="G112" s="19"/>
      <c r="H112" s="29"/>
    </row>
    <row r="113" spans="7:8" ht="15.75" customHeight="1">
      <c r="G113" s="19"/>
      <c r="H113" s="29"/>
    </row>
    <row r="114" spans="7:8" ht="15.75" customHeight="1">
      <c r="G114" s="19"/>
      <c r="H114" s="29"/>
    </row>
    <row r="115" spans="1:9" s="43" customFormat="1" ht="15.75" customHeight="1">
      <c r="A115" s="172" t="s">
        <v>153</v>
      </c>
      <c r="B115" s="172"/>
      <c r="C115" s="172"/>
      <c r="D115" s="172"/>
      <c r="E115" s="172"/>
      <c r="F115" s="172"/>
      <c r="G115" s="172"/>
      <c r="H115" s="172"/>
      <c r="I115" s="172"/>
    </row>
    <row r="116" spans="1:9" s="43" customFormat="1" ht="15.75" customHeight="1">
      <c r="A116" s="172"/>
      <c r="B116" s="172"/>
      <c r="C116" s="172"/>
      <c r="D116" s="172"/>
      <c r="E116" s="172"/>
      <c r="F116" s="172"/>
      <c r="G116" s="172"/>
      <c r="H116" s="172"/>
      <c r="I116" s="172"/>
    </row>
    <row r="117" s="43" customFormat="1" ht="15.75" customHeight="1">
      <c r="A117" s="91"/>
    </row>
    <row r="118" spans="1:2" ht="15.75" customHeight="1">
      <c r="A118" s="79" t="s">
        <v>67</v>
      </c>
      <c r="B118" s="34" t="s">
        <v>154</v>
      </c>
    </row>
    <row r="119" ht="15.75" customHeight="1"/>
    <row r="120" spans="2:9" ht="15.75" customHeight="1">
      <c r="B120" s="170" t="s">
        <v>266</v>
      </c>
      <c r="C120" s="156"/>
      <c r="D120" s="156"/>
      <c r="E120" s="156"/>
      <c r="F120" s="156"/>
      <c r="G120" s="156"/>
      <c r="H120" s="156"/>
      <c r="I120" s="156"/>
    </row>
    <row r="121" spans="2:9" ht="15.75" customHeight="1">
      <c r="B121" s="156"/>
      <c r="C121" s="156"/>
      <c r="D121" s="156"/>
      <c r="E121" s="156"/>
      <c r="F121" s="156"/>
      <c r="G121" s="156"/>
      <c r="H121" s="156"/>
      <c r="I121" s="156"/>
    </row>
    <row r="122" spans="2:9" ht="15.75" customHeight="1">
      <c r="B122" s="156"/>
      <c r="C122" s="156"/>
      <c r="D122" s="156"/>
      <c r="E122" s="156"/>
      <c r="F122" s="156"/>
      <c r="G122" s="156"/>
      <c r="H122" s="156"/>
      <c r="I122" s="156"/>
    </row>
    <row r="123" spans="2:9" ht="15.75" customHeight="1">
      <c r="B123" s="156"/>
      <c r="C123" s="156"/>
      <c r="D123" s="156"/>
      <c r="E123" s="156"/>
      <c r="F123" s="156"/>
      <c r="G123" s="156"/>
      <c r="H123" s="156"/>
      <c r="I123" s="156"/>
    </row>
    <row r="124" ht="15.75" customHeight="1"/>
    <row r="125" ht="15.75" customHeight="1"/>
    <row r="126" spans="1:2" ht="15.75" customHeight="1">
      <c r="A126" s="79" t="s">
        <v>68</v>
      </c>
      <c r="B126" s="34" t="s">
        <v>155</v>
      </c>
    </row>
    <row r="127" spans="1:2" ht="15.75" customHeight="1">
      <c r="A127" s="79"/>
      <c r="B127" s="34"/>
    </row>
    <row r="128" spans="1:6" ht="15.75" customHeight="1">
      <c r="A128" s="79"/>
      <c r="B128" s="7" t="s">
        <v>227</v>
      </c>
      <c r="C128" s="128"/>
      <c r="D128" s="128"/>
      <c r="E128" s="128"/>
      <c r="F128" s="128"/>
    </row>
    <row r="129" spans="1:8" s="95" customFormat="1" ht="15.75" customHeight="1">
      <c r="A129" s="127"/>
      <c r="B129" s="131"/>
      <c r="C129" s="131"/>
      <c r="D129" s="131"/>
      <c r="F129" s="132" t="s">
        <v>208</v>
      </c>
      <c r="G129" s="133"/>
      <c r="H129" s="132" t="s">
        <v>229</v>
      </c>
    </row>
    <row r="130" spans="1:8" s="43" customFormat="1" ht="15.75" customHeight="1">
      <c r="A130" s="129"/>
      <c r="B130" s="130"/>
      <c r="C130" s="130"/>
      <c r="D130" s="130"/>
      <c r="F130" s="140" t="s">
        <v>244</v>
      </c>
      <c r="G130" s="133"/>
      <c r="H130" s="140" t="s">
        <v>233</v>
      </c>
    </row>
    <row r="131" spans="1:8" s="43" customFormat="1" ht="15.75" customHeight="1">
      <c r="A131" s="129"/>
      <c r="B131" s="130"/>
      <c r="C131" s="130"/>
      <c r="D131" s="130"/>
      <c r="F131" s="132" t="s">
        <v>245</v>
      </c>
      <c r="G131" s="133"/>
      <c r="H131" s="132" t="s">
        <v>231</v>
      </c>
    </row>
    <row r="132" spans="1:8" s="43" customFormat="1" ht="15.75" customHeight="1">
      <c r="A132" s="129"/>
      <c r="B132" s="130"/>
      <c r="C132" s="130"/>
      <c r="D132" s="130"/>
      <c r="F132" s="132" t="s">
        <v>228</v>
      </c>
      <c r="G132" s="133"/>
      <c r="H132" s="132" t="s">
        <v>228</v>
      </c>
    </row>
    <row r="133" spans="1:8" s="43" customFormat="1" ht="15.75" customHeight="1">
      <c r="A133" s="129"/>
      <c r="B133" s="130"/>
      <c r="C133" s="130"/>
      <c r="D133" s="130"/>
      <c r="F133" s="130"/>
      <c r="H133" s="130"/>
    </row>
    <row r="134" spans="1:8" s="43" customFormat="1" ht="15.75" customHeight="1">
      <c r="A134" s="129"/>
      <c r="B134" s="171" t="s">
        <v>230</v>
      </c>
      <c r="C134" s="171"/>
      <c r="D134" s="130"/>
      <c r="F134" s="126">
        <f>'IS'!B36</f>
        <v>1701</v>
      </c>
      <c r="H134" s="126">
        <v>835</v>
      </c>
    </row>
    <row r="135" spans="1:8" s="43" customFormat="1" ht="15.75" customHeight="1">
      <c r="A135" s="129"/>
      <c r="B135" s="130" t="s">
        <v>232</v>
      </c>
      <c r="D135" s="130"/>
      <c r="F135" s="126">
        <f>'IS'!B40</f>
        <v>1236</v>
      </c>
      <c r="H135" s="126">
        <v>676</v>
      </c>
    </row>
    <row r="136" spans="1:8" s="43" customFormat="1" ht="15.75" customHeight="1">
      <c r="A136" s="91"/>
      <c r="B136" s="130"/>
      <c r="C136" s="130"/>
      <c r="D136" s="130"/>
      <c r="F136" s="126"/>
      <c r="H136" s="126"/>
    </row>
    <row r="137" spans="1:9" s="106" customFormat="1" ht="15.75" customHeight="1">
      <c r="A137" s="104"/>
      <c r="B137" s="167" t="s">
        <v>267</v>
      </c>
      <c r="C137" s="168"/>
      <c r="D137" s="168"/>
      <c r="E137" s="168"/>
      <c r="F137" s="168"/>
      <c r="G137" s="168"/>
      <c r="H137" s="168"/>
      <c r="I137" s="168"/>
    </row>
    <row r="138" spans="1:9" s="106" customFormat="1" ht="15.75" customHeight="1">
      <c r="A138" s="104"/>
      <c r="B138" s="168"/>
      <c r="C138" s="168"/>
      <c r="D138" s="168"/>
      <c r="E138" s="168"/>
      <c r="F138" s="168"/>
      <c r="G138" s="168"/>
      <c r="H138" s="168"/>
      <c r="I138" s="168"/>
    </row>
    <row r="139" spans="2:9" ht="15.75" customHeight="1">
      <c r="B139" s="168"/>
      <c r="C139" s="168"/>
      <c r="D139" s="168"/>
      <c r="E139" s="168"/>
      <c r="F139" s="168"/>
      <c r="G139" s="168"/>
      <c r="H139" s="168"/>
      <c r="I139" s="168"/>
    </row>
    <row r="140" spans="2:9" ht="15.75" customHeight="1">
      <c r="B140" s="122"/>
      <c r="C140" s="122"/>
      <c r="D140" s="122"/>
      <c r="E140" s="122"/>
      <c r="F140" s="122"/>
      <c r="G140" s="122"/>
      <c r="H140" s="122"/>
      <c r="I140" s="122"/>
    </row>
    <row r="141" spans="1:2" ht="15.75" customHeight="1">
      <c r="A141" s="79" t="s">
        <v>69</v>
      </c>
      <c r="B141" s="34" t="s">
        <v>17</v>
      </c>
    </row>
    <row r="142" ht="15.75" customHeight="1"/>
    <row r="143" spans="2:9" ht="15.75" customHeight="1">
      <c r="B143" s="166" t="s">
        <v>239</v>
      </c>
      <c r="C143" s="157"/>
      <c r="D143" s="157"/>
      <c r="E143" s="157"/>
      <c r="F143" s="157"/>
      <c r="G143" s="157"/>
      <c r="H143" s="157"/>
      <c r="I143" s="157"/>
    </row>
    <row r="144" spans="2:9" ht="15.75" customHeight="1">
      <c r="B144" s="157"/>
      <c r="C144" s="157"/>
      <c r="D144" s="157"/>
      <c r="E144" s="157"/>
      <c r="F144" s="157"/>
      <c r="G144" s="157"/>
      <c r="H144" s="157"/>
      <c r="I144" s="157"/>
    </row>
    <row r="145" spans="2:9" ht="15.75" customHeight="1">
      <c r="B145" s="157"/>
      <c r="C145" s="157"/>
      <c r="D145" s="157"/>
      <c r="E145" s="157"/>
      <c r="F145" s="157"/>
      <c r="G145" s="157"/>
      <c r="H145" s="157"/>
      <c r="I145" s="157"/>
    </row>
    <row r="146" spans="2:9" ht="15.75" customHeight="1">
      <c r="B146" s="134"/>
      <c r="C146" s="134"/>
      <c r="D146" s="134"/>
      <c r="E146" s="134"/>
      <c r="F146" s="134"/>
      <c r="G146" s="134"/>
      <c r="H146" s="134"/>
      <c r="I146" s="134"/>
    </row>
    <row r="147" ht="15.75" customHeight="1"/>
    <row r="148" spans="1:2" ht="15.75" customHeight="1">
      <c r="A148" s="79" t="s">
        <v>70</v>
      </c>
      <c r="B148" s="34" t="s">
        <v>2</v>
      </c>
    </row>
    <row r="149" spans="6:8" ht="15.75" customHeight="1">
      <c r="F149" s="53"/>
      <c r="G149" s="53"/>
      <c r="H149" s="53"/>
    </row>
    <row r="150" spans="2:9" ht="15.75" customHeight="1">
      <c r="B150" s="7" t="s">
        <v>192</v>
      </c>
      <c r="C150" s="35"/>
      <c r="D150" s="35"/>
      <c r="E150" s="35"/>
      <c r="F150" s="92"/>
      <c r="G150" s="92"/>
      <c r="H150" s="92"/>
      <c r="I150" s="35"/>
    </row>
    <row r="151" spans="2:9" ht="15.75" customHeight="1">
      <c r="B151" s="7"/>
      <c r="C151" s="35"/>
      <c r="D151" s="35"/>
      <c r="E151" s="35"/>
      <c r="F151" s="92"/>
      <c r="G151" s="92"/>
      <c r="H151" s="92"/>
      <c r="I151" s="35"/>
    </row>
    <row r="152" spans="2:9" ht="15.75" customHeight="1">
      <c r="B152" s="35"/>
      <c r="C152" s="35"/>
      <c r="D152" s="35"/>
      <c r="E152" s="35"/>
      <c r="F152" s="92"/>
      <c r="G152" s="92"/>
      <c r="H152" s="113"/>
      <c r="I152" s="35"/>
    </row>
    <row r="153" spans="2:9" ht="15.75" customHeight="1">
      <c r="B153" s="35"/>
      <c r="C153" s="35"/>
      <c r="D153" s="35"/>
      <c r="E153" s="35"/>
      <c r="F153" s="92"/>
      <c r="G153" s="92"/>
      <c r="H153" s="113"/>
      <c r="I153" s="35"/>
    </row>
    <row r="154" spans="2:9" ht="15.75" customHeight="1">
      <c r="B154" s="35"/>
      <c r="C154" s="35"/>
      <c r="D154" s="35"/>
      <c r="E154" s="35"/>
      <c r="F154" s="92"/>
      <c r="G154" s="92"/>
      <c r="H154" s="113"/>
      <c r="I154" s="35"/>
    </row>
    <row r="155" spans="1:2" ht="15.75" customHeight="1">
      <c r="A155" s="79" t="s">
        <v>71</v>
      </c>
      <c r="B155" s="34" t="s">
        <v>26</v>
      </c>
    </row>
    <row r="156" spans="6:8" ht="15.75" customHeight="1">
      <c r="F156" s="53" t="s">
        <v>208</v>
      </c>
      <c r="H156" s="53" t="s">
        <v>243</v>
      </c>
    </row>
    <row r="157" spans="6:8" ht="15.75" customHeight="1">
      <c r="F157" s="53" t="s">
        <v>240</v>
      </c>
      <c r="H157" s="53" t="s">
        <v>240</v>
      </c>
    </row>
    <row r="158" spans="6:8" ht="15.75" customHeight="1">
      <c r="F158" s="53" t="s">
        <v>30</v>
      </c>
      <c r="H158" s="53" t="s">
        <v>30</v>
      </c>
    </row>
    <row r="159" ht="15.75" customHeight="1">
      <c r="B159" s="34" t="s">
        <v>156</v>
      </c>
    </row>
    <row r="160" spans="2:8" ht="15.75" customHeight="1">
      <c r="B160" s="28" t="s">
        <v>157</v>
      </c>
      <c r="F160" s="4">
        <v>313</v>
      </c>
      <c r="H160" s="44">
        <v>674</v>
      </c>
    </row>
    <row r="161" spans="2:8" ht="15.75" customHeight="1">
      <c r="B161" s="32"/>
      <c r="F161" s="44"/>
      <c r="H161" s="44"/>
    </row>
    <row r="162" spans="2:8" ht="15.75" customHeight="1">
      <c r="B162" s="34" t="s">
        <v>158</v>
      </c>
      <c r="F162" s="44"/>
      <c r="H162" s="44"/>
    </row>
    <row r="163" spans="2:8" ht="15.75" customHeight="1">
      <c r="B163" s="28" t="s">
        <v>159</v>
      </c>
      <c r="F163" s="44"/>
      <c r="H163" s="44"/>
    </row>
    <row r="164" spans="2:8" ht="15.75" customHeight="1">
      <c r="B164" s="28" t="s">
        <v>157</v>
      </c>
      <c r="F164" s="44">
        <v>152</v>
      </c>
      <c r="H164" s="44">
        <v>-50</v>
      </c>
    </row>
    <row r="165" spans="6:8" ht="15.75" customHeight="1">
      <c r="F165" s="44"/>
      <c r="H165" s="44"/>
    </row>
    <row r="166" spans="6:8" ht="15.75" customHeight="1" thickBot="1">
      <c r="F166" s="39">
        <f>F160+F164</f>
        <v>465</v>
      </c>
      <c r="H166" s="39">
        <f>H160+H164</f>
        <v>624</v>
      </c>
    </row>
    <row r="167" ht="15.75" customHeight="1" thickTop="1"/>
    <row r="168" spans="2:9" ht="15.75" customHeight="1">
      <c r="B168" s="166" t="s">
        <v>263</v>
      </c>
      <c r="C168" s="166"/>
      <c r="D168" s="166"/>
      <c r="E168" s="166"/>
      <c r="F168" s="166"/>
      <c r="G168" s="166"/>
      <c r="H168" s="166"/>
      <c r="I168" s="166"/>
    </row>
    <row r="169" spans="2:9" ht="15.75" customHeight="1">
      <c r="B169" s="166"/>
      <c r="C169" s="166"/>
      <c r="D169" s="166"/>
      <c r="E169" s="166"/>
      <c r="F169" s="166"/>
      <c r="G169" s="166"/>
      <c r="H169" s="166"/>
      <c r="I169" s="166"/>
    </row>
    <row r="170" spans="2:9" ht="15.75" customHeight="1">
      <c r="B170" s="105"/>
      <c r="C170" s="105"/>
      <c r="D170" s="105"/>
      <c r="E170" s="105"/>
      <c r="F170" s="105"/>
      <c r="G170" s="105"/>
      <c r="H170" s="105"/>
      <c r="I170" s="105"/>
    </row>
    <row r="171" spans="5:8" ht="15.75" customHeight="1">
      <c r="E171" s="45"/>
      <c r="F171" s="44"/>
      <c r="G171" s="45"/>
      <c r="H171" s="45"/>
    </row>
    <row r="172" spans="1:2" ht="15.75" customHeight="1">
      <c r="A172" s="79" t="s">
        <v>72</v>
      </c>
      <c r="B172" s="34" t="s">
        <v>160</v>
      </c>
    </row>
    <row r="173" ht="15.75" customHeight="1"/>
    <row r="174" ht="15.75" customHeight="1">
      <c r="B174" s="28" t="s">
        <v>222</v>
      </c>
    </row>
    <row r="175" ht="15.75" customHeight="1"/>
    <row r="176" ht="15.75" customHeight="1"/>
    <row r="177" spans="1:2" ht="15.75" customHeight="1">
      <c r="A177" s="79" t="s">
        <v>73</v>
      </c>
      <c r="B177" s="34" t="s">
        <v>161</v>
      </c>
    </row>
    <row r="178" ht="15.75" customHeight="1"/>
    <row r="179" spans="2:9" ht="15.75" customHeight="1">
      <c r="B179" s="2" t="s">
        <v>223</v>
      </c>
      <c r="C179" s="93"/>
      <c r="D179" s="93"/>
      <c r="E179" s="93"/>
      <c r="F179" s="93"/>
      <c r="G179" s="93"/>
      <c r="H179" s="93"/>
      <c r="I179" s="93"/>
    </row>
    <row r="180" spans="2:9" ht="15.75" customHeight="1">
      <c r="B180" s="93"/>
      <c r="C180" s="93"/>
      <c r="D180" s="93"/>
      <c r="E180" s="93"/>
      <c r="F180" s="93"/>
      <c r="G180" s="93"/>
      <c r="H180" s="93"/>
      <c r="I180" s="93"/>
    </row>
    <row r="181" ht="15.75" customHeight="1"/>
    <row r="182" spans="1:2" ht="15.75" customHeight="1">
      <c r="A182" s="79" t="s">
        <v>74</v>
      </c>
      <c r="B182" s="34" t="s">
        <v>162</v>
      </c>
    </row>
    <row r="183" ht="15.75" customHeight="1"/>
    <row r="184" ht="15.75" customHeight="1">
      <c r="B184" s="28" t="s">
        <v>181</v>
      </c>
    </row>
    <row r="185" ht="15.75" customHeight="1"/>
    <row r="186" ht="15.75" customHeight="1"/>
    <row r="187" spans="1:5" ht="15.75" customHeight="1">
      <c r="A187" s="79" t="s">
        <v>163</v>
      </c>
      <c r="B187" s="94" t="s">
        <v>164</v>
      </c>
      <c r="E187" s="34"/>
    </row>
    <row r="188" spans="1:2" ht="15.75" customHeight="1">
      <c r="A188" s="79"/>
      <c r="B188" s="34"/>
    </row>
    <row r="189" spans="1:7" ht="15.75" customHeight="1">
      <c r="A189" s="79"/>
      <c r="B189" s="43" t="s">
        <v>242</v>
      </c>
      <c r="C189" s="43"/>
      <c r="D189" s="43"/>
      <c r="E189" s="43"/>
      <c r="F189" s="43"/>
      <c r="G189" s="43"/>
    </row>
    <row r="190" spans="2:8" ht="15.75" customHeight="1">
      <c r="B190" s="43"/>
      <c r="C190" s="43"/>
      <c r="D190" s="43"/>
      <c r="F190" s="95" t="s">
        <v>75</v>
      </c>
      <c r="G190" s="95" t="s">
        <v>165</v>
      </c>
      <c r="H190" s="53" t="s">
        <v>25</v>
      </c>
    </row>
    <row r="191" spans="2:8" ht="15.75" customHeight="1">
      <c r="B191" s="43"/>
      <c r="C191" s="43"/>
      <c r="D191" s="43"/>
      <c r="F191" s="95" t="s">
        <v>30</v>
      </c>
      <c r="G191" s="95" t="s">
        <v>30</v>
      </c>
      <c r="H191" s="53" t="s">
        <v>30</v>
      </c>
    </row>
    <row r="192" spans="2:8" ht="15.75" customHeight="1">
      <c r="B192" s="96" t="s">
        <v>166</v>
      </c>
      <c r="C192" s="43"/>
      <c r="D192" s="43"/>
      <c r="F192" s="43"/>
      <c r="G192" s="43"/>
      <c r="H192" s="29"/>
    </row>
    <row r="193" spans="2:8" ht="15.75" customHeight="1">
      <c r="B193" s="28" t="s">
        <v>90</v>
      </c>
      <c r="F193" s="4">
        <v>883</v>
      </c>
      <c r="G193" s="4">
        <v>0</v>
      </c>
      <c r="H193" s="4">
        <f aca="true" t="shared" si="0" ref="H193:H198">SUM(F193:G193)</f>
        <v>883</v>
      </c>
    </row>
    <row r="194" spans="2:8" ht="15.75" customHeight="1">
      <c r="B194" s="43" t="s">
        <v>91</v>
      </c>
      <c r="C194" s="43"/>
      <c r="D194" s="43"/>
      <c r="F194" s="37">
        <v>14407</v>
      </c>
      <c r="G194" s="37">
        <v>0</v>
      </c>
      <c r="H194" s="30">
        <f t="shared" si="0"/>
        <v>14407</v>
      </c>
    </row>
    <row r="195" spans="2:8" ht="15.75" customHeight="1" hidden="1">
      <c r="B195" s="28" t="s">
        <v>92</v>
      </c>
      <c r="C195" s="43"/>
      <c r="D195" s="43"/>
      <c r="F195" s="135">
        <v>0</v>
      </c>
      <c r="G195" s="135">
        <v>0</v>
      </c>
      <c r="H195" s="135">
        <f t="shared" si="0"/>
        <v>0</v>
      </c>
    </row>
    <row r="196" spans="2:8" ht="15.75" customHeight="1">
      <c r="B196" s="28" t="s">
        <v>264</v>
      </c>
      <c r="C196" s="43"/>
      <c r="D196" s="43"/>
      <c r="F196" s="4">
        <v>38</v>
      </c>
      <c r="G196" s="4">
        <v>0</v>
      </c>
      <c r="H196" s="4">
        <f t="shared" si="0"/>
        <v>38</v>
      </c>
    </row>
    <row r="197" spans="2:8" ht="15.75" customHeight="1">
      <c r="B197" s="43" t="s">
        <v>3</v>
      </c>
      <c r="C197" s="43"/>
      <c r="D197" s="43"/>
      <c r="F197" s="37">
        <v>2869</v>
      </c>
      <c r="G197" s="37">
        <v>0</v>
      </c>
      <c r="H197" s="30">
        <f t="shared" si="0"/>
        <v>2869</v>
      </c>
    </row>
    <row r="198" spans="2:8" ht="15.75" customHeight="1">
      <c r="B198" s="43"/>
      <c r="C198" s="43"/>
      <c r="D198" s="43"/>
      <c r="F198" s="33">
        <f>SUM(F193:F197)</f>
        <v>18197</v>
      </c>
      <c r="G198" s="33">
        <f>SUM(G193:G197)</f>
        <v>0</v>
      </c>
      <c r="H198" s="33">
        <f t="shared" si="0"/>
        <v>18197</v>
      </c>
    </row>
    <row r="199" spans="2:8" ht="15.75" customHeight="1">
      <c r="B199" s="96" t="s">
        <v>18</v>
      </c>
      <c r="C199" s="43"/>
      <c r="D199" s="43"/>
      <c r="E199" s="37"/>
      <c r="F199" s="37"/>
      <c r="G199" s="97"/>
      <c r="H199" s="97"/>
    </row>
    <row r="200" spans="2:8" ht="15.75" customHeight="1">
      <c r="B200" s="28" t="s">
        <v>264</v>
      </c>
      <c r="C200" s="43"/>
      <c r="D200" s="43"/>
      <c r="E200" s="37"/>
      <c r="F200" s="37">
        <v>16</v>
      </c>
      <c r="G200" s="97">
        <v>0</v>
      </c>
      <c r="H200" s="97">
        <f>SUM(F200:G200)</f>
        <v>16</v>
      </c>
    </row>
    <row r="201" spans="3:8" ht="15.75" customHeight="1">
      <c r="C201" s="43"/>
      <c r="D201" s="43"/>
      <c r="E201" s="37"/>
      <c r="F201" s="37"/>
      <c r="G201" s="97"/>
      <c r="H201" s="97"/>
    </row>
    <row r="202" spans="2:8" ht="15.75" customHeight="1" thickBot="1">
      <c r="B202" s="94" t="s">
        <v>183</v>
      </c>
      <c r="C202" s="43"/>
      <c r="D202" s="43"/>
      <c r="E202" s="37"/>
      <c r="F202" s="38">
        <f>+F198+F200</f>
        <v>18213</v>
      </c>
      <c r="G202" s="38">
        <f>+G198+G200</f>
        <v>0</v>
      </c>
      <c r="H202" s="38">
        <f>+H198+H200</f>
        <v>18213</v>
      </c>
    </row>
    <row r="203" spans="2:8" ht="15.75" customHeight="1" thickTop="1">
      <c r="B203" s="43"/>
      <c r="C203" s="43"/>
      <c r="D203" s="43"/>
      <c r="E203" s="37"/>
      <c r="F203" s="37"/>
      <c r="G203" s="97"/>
      <c r="H203" s="97"/>
    </row>
    <row r="204" spans="2:8" ht="15.75" customHeight="1">
      <c r="B204" s="43" t="s">
        <v>186</v>
      </c>
      <c r="C204" s="43"/>
      <c r="D204" s="43"/>
      <c r="E204" s="37"/>
      <c r="F204" s="37"/>
      <c r="G204" s="97"/>
      <c r="H204" s="97"/>
    </row>
    <row r="205" spans="2:8" ht="15.75" customHeight="1" hidden="1">
      <c r="B205" s="43"/>
      <c r="C205" s="43"/>
      <c r="D205" s="43"/>
      <c r="E205" s="37"/>
      <c r="F205" s="37"/>
      <c r="G205" s="97"/>
      <c r="H205" s="97"/>
    </row>
    <row r="206" spans="1:4" ht="15.75" customHeight="1">
      <c r="A206" s="79" t="s">
        <v>167</v>
      </c>
      <c r="B206" s="94" t="s">
        <v>76</v>
      </c>
      <c r="C206" s="43"/>
      <c r="D206" s="43"/>
    </row>
    <row r="207" ht="15.75" customHeight="1"/>
    <row r="208" ht="15.75" customHeight="1">
      <c r="B208" s="28" t="s">
        <v>224</v>
      </c>
    </row>
    <row r="209" ht="15.75" customHeight="1"/>
    <row r="210" ht="15.75" customHeight="1"/>
    <row r="211" spans="1:8" ht="15.75" customHeight="1">
      <c r="A211" s="79" t="s">
        <v>77</v>
      </c>
      <c r="B211" s="34" t="s">
        <v>168</v>
      </c>
      <c r="G211" s="29"/>
      <c r="H211" s="29"/>
    </row>
    <row r="212" ht="15.75" customHeight="1"/>
    <row r="213" ht="15.75" customHeight="1">
      <c r="B213" s="28" t="s">
        <v>241</v>
      </c>
    </row>
    <row r="214" ht="15.75" customHeight="1"/>
    <row r="215" ht="15.75" customHeight="1"/>
    <row r="216" spans="1:2" ht="15.75" customHeight="1">
      <c r="A216" s="79" t="s">
        <v>78</v>
      </c>
      <c r="B216" s="34" t="s">
        <v>169</v>
      </c>
    </row>
    <row r="217" ht="15.75" customHeight="1"/>
    <row r="218" spans="2:9" ht="15.75" customHeight="1">
      <c r="B218" s="112" t="s">
        <v>265</v>
      </c>
      <c r="C218" s="139"/>
      <c r="D218" s="139"/>
      <c r="E218" s="139"/>
      <c r="F218" s="139"/>
      <c r="G218" s="139"/>
      <c r="H218" s="139"/>
      <c r="I218" s="139"/>
    </row>
    <row r="219" spans="2:9" ht="15.75" customHeight="1">
      <c r="B219" s="139"/>
      <c r="C219" s="139"/>
      <c r="D219" s="139"/>
      <c r="E219" s="139"/>
      <c r="F219" s="139"/>
      <c r="G219" s="139"/>
      <c r="H219" s="139"/>
      <c r="I219" s="139"/>
    </row>
    <row r="220" ht="15.75" customHeight="1"/>
    <row r="221" spans="1:2" ht="15.75" customHeight="1">
      <c r="A221" s="79" t="s">
        <v>79</v>
      </c>
      <c r="B221" s="34" t="s">
        <v>170</v>
      </c>
    </row>
    <row r="222" spans="1:2" ht="15.75" customHeight="1">
      <c r="A222" s="79"/>
      <c r="B222" s="34"/>
    </row>
    <row r="223" spans="1:2" ht="15.75" customHeight="1">
      <c r="A223" s="79"/>
      <c r="B223" s="28" t="s">
        <v>225</v>
      </c>
    </row>
    <row r="224" ht="15.75" customHeight="1">
      <c r="A224" s="79"/>
    </row>
    <row r="225" spans="1:10" ht="15.75" customHeight="1">
      <c r="A225" s="79"/>
      <c r="B225" s="34"/>
      <c r="F225" s="117" t="s">
        <v>171</v>
      </c>
      <c r="G225" s="120"/>
      <c r="H225" s="53" t="s">
        <v>124</v>
      </c>
      <c r="I225" s="121"/>
      <c r="J225" s="121"/>
    </row>
    <row r="226" spans="1:10" ht="15.75" customHeight="1">
      <c r="A226" s="79"/>
      <c r="B226" s="34"/>
      <c r="F226" s="69" t="s">
        <v>195</v>
      </c>
      <c r="G226" s="120"/>
      <c r="H226" s="69" t="s">
        <v>196</v>
      </c>
      <c r="I226" s="121"/>
      <c r="J226" s="121"/>
    </row>
    <row r="227" spans="1:10" ht="15.75" customHeight="1">
      <c r="A227" s="79"/>
      <c r="B227" s="34"/>
      <c r="F227" s="69" t="s">
        <v>102</v>
      </c>
      <c r="G227" s="120"/>
      <c r="H227" s="69" t="s">
        <v>103</v>
      </c>
      <c r="I227" s="121"/>
      <c r="J227" s="121"/>
    </row>
    <row r="228" spans="6:8" ht="15.75" customHeight="1">
      <c r="F228" s="69" t="s">
        <v>240</v>
      </c>
      <c r="G228" s="34"/>
      <c r="H228" s="69" t="s">
        <v>240</v>
      </c>
    </row>
    <row r="229" spans="6:8" ht="15.75" customHeight="1">
      <c r="F229" s="90"/>
      <c r="H229" s="90"/>
    </row>
    <row r="230" spans="2:8" ht="15.75" customHeight="1">
      <c r="B230" s="28" t="s">
        <v>172</v>
      </c>
      <c r="F230" s="149">
        <f>'IS'!B40</f>
        <v>1236</v>
      </c>
      <c r="G230" s="44"/>
      <c r="H230" s="149">
        <f>'IS'!F40</f>
        <v>1912</v>
      </c>
    </row>
    <row r="231" spans="6:8" ht="15.75" customHeight="1">
      <c r="F231" s="150"/>
      <c r="G231" s="45"/>
      <c r="H231" s="150"/>
    </row>
    <row r="232" spans="2:8" ht="15.75" customHeight="1">
      <c r="B232" s="28" t="s">
        <v>173</v>
      </c>
      <c r="F232" s="151"/>
      <c r="G232" s="45"/>
      <c r="H232" s="151"/>
    </row>
    <row r="233" spans="2:8" ht="15.75" customHeight="1">
      <c r="B233" s="28" t="s">
        <v>19</v>
      </c>
      <c r="F233" s="149">
        <v>192000</v>
      </c>
      <c r="G233" s="44"/>
      <c r="H233" s="149">
        <v>192000</v>
      </c>
    </row>
    <row r="234" spans="6:8" ht="15.75" customHeight="1">
      <c r="F234" s="150"/>
      <c r="G234" s="44"/>
      <c r="H234" s="150"/>
    </row>
    <row r="235" spans="2:4" ht="15.75" customHeight="1">
      <c r="B235" s="166" t="s">
        <v>184</v>
      </c>
      <c r="C235" s="156"/>
      <c r="D235" s="156"/>
    </row>
    <row r="236" spans="2:4" ht="15.75" customHeight="1">
      <c r="B236" s="156"/>
      <c r="C236" s="156"/>
      <c r="D236" s="156"/>
    </row>
    <row r="237" spans="2:8" ht="15.75" customHeight="1" thickBot="1">
      <c r="B237" s="156"/>
      <c r="C237" s="156"/>
      <c r="D237" s="156"/>
      <c r="F237" s="152">
        <v>0.6</v>
      </c>
      <c r="G237" s="44"/>
      <c r="H237" s="152">
        <f>(H230/H233)*100</f>
        <v>0.9958333333333333</v>
      </c>
    </row>
    <row r="238" spans="1:8" s="106" customFormat="1" ht="15.75" customHeight="1" thickTop="1">
      <c r="A238" s="104"/>
      <c r="E238" s="109"/>
      <c r="F238" s="108"/>
      <c r="G238" s="109"/>
      <c r="H238" s="109"/>
    </row>
    <row r="239" spans="2:9" ht="15.75" customHeight="1">
      <c r="B239" s="166" t="s">
        <v>174</v>
      </c>
      <c r="C239" s="169"/>
      <c r="D239" s="169"/>
      <c r="E239" s="169"/>
      <c r="F239" s="169"/>
      <c r="G239" s="169"/>
      <c r="H239" s="169"/>
      <c r="I239" s="169"/>
    </row>
    <row r="240" spans="2:9" ht="15.75" customHeight="1">
      <c r="B240" s="169"/>
      <c r="C240" s="169"/>
      <c r="D240" s="169"/>
      <c r="E240" s="169"/>
      <c r="F240" s="169"/>
      <c r="G240" s="169"/>
      <c r="H240" s="169"/>
      <c r="I240" s="169"/>
    </row>
    <row r="241" spans="5:8" ht="15.75" customHeight="1">
      <c r="E241" s="90"/>
      <c r="G241" s="90"/>
      <c r="H241" s="90"/>
    </row>
    <row r="242" spans="5:8" ht="15.75" customHeight="1">
      <c r="E242" s="90"/>
      <c r="G242" s="90"/>
      <c r="H242" s="90"/>
    </row>
    <row r="243" spans="5:8" ht="15.75" customHeight="1">
      <c r="E243" s="90"/>
      <c r="G243" s="90"/>
      <c r="H243" s="90"/>
    </row>
    <row r="244" spans="2:8" ht="15.75" customHeight="1">
      <c r="B244" s="34" t="s">
        <v>175</v>
      </c>
      <c r="E244" s="90"/>
      <c r="G244" s="90"/>
      <c r="H244" s="90"/>
    </row>
    <row r="245" spans="2:8" ht="15.75" customHeight="1">
      <c r="B245" s="34"/>
      <c r="E245" s="90"/>
      <c r="G245" s="90"/>
      <c r="H245" s="90"/>
    </row>
    <row r="246" spans="2:8" ht="15.75" customHeight="1">
      <c r="B246" s="34" t="s">
        <v>16</v>
      </c>
      <c r="E246" s="90"/>
      <c r="G246" s="90"/>
      <c r="H246" s="90"/>
    </row>
    <row r="247" spans="5:8" ht="15.75" customHeight="1">
      <c r="E247" s="90"/>
      <c r="G247" s="90"/>
      <c r="H247" s="90"/>
    </row>
    <row r="248" spans="2:8" ht="15.75" customHeight="1">
      <c r="B248" s="34" t="s">
        <v>87</v>
      </c>
      <c r="E248" s="46"/>
      <c r="F248" s="44"/>
      <c r="G248" s="46"/>
      <c r="H248" s="46"/>
    </row>
    <row r="249" spans="2:8" ht="15.75" customHeight="1">
      <c r="B249" s="34" t="s">
        <v>88</v>
      </c>
      <c r="E249" s="46"/>
      <c r="F249" s="44"/>
      <c r="G249" s="46"/>
      <c r="H249" s="46"/>
    </row>
    <row r="250" spans="2:8" ht="15.75" customHeight="1">
      <c r="B250" s="34"/>
      <c r="E250" s="90"/>
      <c r="G250" s="90"/>
      <c r="H250" s="90"/>
    </row>
    <row r="251" spans="2:8" ht="15.75" customHeight="1">
      <c r="B251" s="34" t="s">
        <v>271</v>
      </c>
      <c r="E251" s="90"/>
      <c r="G251" s="90"/>
      <c r="H251" s="90"/>
    </row>
    <row r="252" spans="5:8" ht="12.75" customHeight="1">
      <c r="E252" s="90"/>
      <c r="G252" s="90"/>
      <c r="H252" s="90"/>
    </row>
  </sheetData>
  <mergeCells count="19">
    <mergeCell ref="B14:I15"/>
    <mergeCell ref="J10:Q11"/>
    <mergeCell ref="B25:I27"/>
    <mergeCell ref="B10:I12"/>
    <mergeCell ref="B32:I33"/>
    <mergeCell ref="B44:I45"/>
    <mergeCell ref="B83:I84"/>
    <mergeCell ref="B94:I94"/>
    <mergeCell ref="B38:I39"/>
    <mergeCell ref="B50:I51"/>
    <mergeCell ref="B143:I145"/>
    <mergeCell ref="B137:I139"/>
    <mergeCell ref="B239:I240"/>
    <mergeCell ref="B99:I100"/>
    <mergeCell ref="B120:I123"/>
    <mergeCell ref="B235:D237"/>
    <mergeCell ref="B168:I169"/>
    <mergeCell ref="B134:C134"/>
    <mergeCell ref="A115:I116"/>
  </mergeCells>
  <printOptions/>
  <pageMargins left="0.75" right="0.5" top="0.72" bottom="0.52" header="0.5" footer="0.23"/>
  <pageSetup fitToHeight="6"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Server</cp:lastModifiedBy>
  <cp:lastPrinted>2005-08-11T02:19:56Z</cp:lastPrinted>
  <dcterms:created xsi:type="dcterms:W3CDTF">2004-11-08T02:56:10Z</dcterms:created>
  <dcterms:modified xsi:type="dcterms:W3CDTF">2005-08-23T06:49:01Z</dcterms:modified>
  <cp:category/>
  <cp:version/>
  <cp:contentType/>
  <cp:contentStatus/>
</cp:coreProperties>
</file>